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DQFKIWW" sheetId="1" r:id="rId1"/>
    <sheet name="2022年度" sheetId="2" r:id="rId2"/>
    <sheet name="汇总" sheetId="3" r:id="rId3"/>
  </sheets>
  <definedNames>
    <definedName name="_xlnm.Print_Titles" localSheetId="1">'2022年度'!$33:$34</definedName>
  </definedNames>
  <calcPr fullCalcOnLoad="1"/>
</workbook>
</file>

<file path=xl/sharedStrings.xml><?xml version="1.0" encoding="utf-8"?>
<sst xmlns="http://schemas.openxmlformats.org/spreadsheetml/2006/main" count="552" uniqueCount="302">
  <si>
    <t>A+1</t>
  </si>
  <si>
    <t>A+2</t>
  </si>
  <si>
    <t>A+3</t>
  </si>
  <si>
    <t>A+4</t>
  </si>
  <si>
    <t>A1</t>
  </si>
  <si>
    <t>A2</t>
  </si>
  <si>
    <t>A3</t>
  </si>
  <si>
    <t>A4</t>
  </si>
  <si>
    <t>A5</t>
  </si>
  <si>
    <t>A6</t>
  </si>
  <si>
    <t>A-1</t>
  </si>
  <si>
    <t>A-2</t>
  </si>
  <si>
    <t>A-3</t>
  </si>
  <si>
    <t>A-4</t>
  </si>
  <si>
    <t>A-5</t>
  </si>
  <si>
    <t>A-6</t>
  </si>
  <si>
    <t>A-7</t>
  </si>
  <si>
    <t>B+1</t>
  </si>
  <si>
    <t>B+2</t>
  </si>
  <si>
    <t>B+3</t>
  </si>
  <si>
    <t>B+4</t>
  </si>
  <si>
    <t>B+5</t>
  </si>
  <si>
    <t>B</t>
  </si>
  <si>
    <t>C</t>
  </si>
  <si>
    <t>A+</t>
  </si>
  <si>
    <t>A</t>
  </si>
  <si>
    <t>A-</t>
  </si>
  <si>
    <t>B+</t>
  </si>
  <si>
    <t>2022年度泉州市林业局绩效目标考评表</t>
  </si>
  <si>
    <t>参评单位（盖章）:  市林业局                                                                              2022年8月25日</t>
  </si>
  <si>
    <t>项 目</t>
  </si>
  <si>
    <t>目 标 内 容</t>
  </si>
  <si>
    <t>权重</t>
  </si>
  <si>
    <t>完成时限</t>
  </si>
  <si>
    <t>责 任 分 解</t>
  </si>
  <si>
    <t>全年完成情况</t>
  </si>
  <si>
    <t>年终
自评</t>
  </si>
  <si>
    <t>加分</t>
  </si>
  <si>
    <t>扣分</t>
  </si>
  <si>
    <t>定档举证情况</t>
  </si>
  <si>
    <t>同组互评</t>
  </si>
  <si>
    <t>集中审核</t>
  </si>
  <si>
    <t>实地评估</t>
  </si>
  <si>
    <t>统筹审核</t>
  </si>
  <si>
    <t>考评组成员无记名打分</t>
  </si>
  <si>
    <t>考评结果</t>
  </si>
  <si>
    <t>备注</t>
  </si>
  <si>
    <t>序号</t>
  </si>
  <si>
    <t>文件依据</t>
  </si>
  <si>
    <t>一级指标</t>
  </si>
  <si>
    <t>二级指标</t>
  </si>
  <si>
    <t>分管领导</t>
  </si>
  <si>
    <t>责任部门</t>
  </si>
  <si>
    <t>责任人</t>
  </si>
  <si>
    <t>完成情况</t>
  </si>
  <si>
    <t>自评档次</t>
  </si>
  <si>
    <t>类别</t>
  </si>
  <si>
    <t>分值</t>
  </si>
  <si>
    <t>加权得分</t>
  </si>
  <si>
    <t>职
能
工
作
目
标
︵
75分
︶</t>
  </si>
  <si>
    <t>重
点
工
作
目
标</t>
  </si>
  <si>
    <t>1-1-1</t>
  </si>
  <si>
    <t>市《政府工作报告》责任分解（泉政办〔2022〕2号）；项目攻坚（泉委办〔2022〕2号）；旅游业高质量发展（泉政文〔2022〕7号）。</t>
  </si>
  <si>
    <r>
      <t>强化协同要素保障，保障建设项目用林。</t>
    </r>
    <r>
      <rPr>
        <b/>
        <sz val="10"/>
        <rFont val="宋体"/>
        <family val="0"/>
      </rPr>
      <t>（属市《政府工作报告》责任分解第56项；项目攻坚第7页；旅游业高质量发展第11页）</t>
    </r>
    <r>
      <rPr>
        <sz val="10"/>
        <rFont val="宋体"/>
        <family val="0"/>
      </rPr>
      <t>4分</t>
    </r>
  </si>
  <si>
    <t>合理分配年度林地使用定额，全年完成林地供应保障635公顷。申请使用全省统筹林地定额和全国备用定额，最大限度满足项目建设用林需求。</t>
  </si>
  <si>
    <r>
      <t>12</t>
    </r>
    <r>
      <rPr>
        <sz val="10"/>
        <rFont val="宋体"/>
        <family val="0"/>
      </rPr>
      <t>月底前</t>
    </r>
  </si>
  <si>
    <t>刘必成</t>
  </si>
  <si>
    <t>审批科</t>
  </si>
  <si>
    <t>黄华南</t>
  </si>
  <si>
    <t>1-1-2</t>
  </si>
  <si>
    <t>完善市级重点生态公益林储备库建设，保障重点项目建设用林需要，确保生态公益林占补平衡。</t>
  </si>
  <si>
    <t>资源站
林政法规科</t>
  </si>
  <si>
    <t>肖美龙
张燕波</t>
  </si>
  <si>
    <t>1-2-1</t>
  </si>
  <si>
    <t>生态环境保护（泉委办发〔2021〕14号）</t>
  </si>
  <si>
    <r>
      <t>完善生态公益林补偿机制，推进生态公益林优化布局调整。</t>
    </r>
    <r>
      <rPr>
        <b/>
        <sz val="10"/>
        <rFont val="宋体"/>
        <family val="0"/>
      </rPr>
      <t>（属生态环境保护第27页）</t>
    </r>
    <r>
      <rPr>
        <sz val="10"/>
        <rFont val="宋体"/>
        <family val="0"/>
      </rPr>
      <t>3分</t>
    </r>
  </si>
  <si>
    <t>完成天然林置换为省级以上生态公益林1000亩，逐步推进天然林管护和生态公益林管理并轨。</t>
  </si>
  <si>
    <t>1-2-2</t>
  </si>
  <si>
    <t>提高省级以上生态公益林补助标准，将天然商品林停伐补助纳入市级财政补助。</t>
  </si>
  <si>
    <t>1-3-1</t>
  </si>
  <si>
    <t>省政府工作责任分解（泉政办明传〔2022〕7号）；抓城建提品质（泉委办〔2022〕6号）；乡村振兴（泉政办〔2022〕17号）。</t>
  </si>
  <si>
    <r>
      <t>围绕国家森林城市建设，开展绿满泉城绿化提升行动。</t>
    </r>
    <r>
      <rPr>
        <b/>
        <sz val="10"/>
        <rFont val="宋体"/>
        <family val="0"/>
      </rPr>
      <t>（属省政府工作责任分解第39项；抓城建提品质第7页；乡村振兴第2页）</t>
    </r>
    <r>
      <rPr>
        <sz val="10"/>
        <rFont val="宋体"/>
        <family val="0"/>
      </rPr>
      <t>4分</t>
    </r>
  </si>
  <si>
    <t>利用义务植树节等开展国土绿化和创建森林城市宣传，建设省级“互联网+全民义务植树”基地1个，进一步提升全市造林绿化水平。</t>
  </si>
  <si>
    <t>黄玉真</t>
  </si>
  <si>
    <t>造林绿化科</t>
  </si>
  <si>
    <t>黄国勇</t>
  </si>
  <si>
    <t>1-3-2</t>
  </si>
  <si>
    <t>推进国家森林城市四大体系建设，指导安溪、惠安等创建国家森林县城，创建省级森林城镇4个、省级森林村庄26个。</t>
  </si>
  <si>
    <t>1-4-1</t>
  </si>
  <si>
    <t>抓城建提品质（泉委办〔2022〕6号）</t>
  </si>
  <si>
    <r>
      <t>推进生态连绵带建设。</t>
    </r>
    <r>
      <rPr>
        <b/>
        <sz val="10"/>
        <rFont val="宋体"/>
        <family val="0"/>
      </rPr>
      <t>（属抓城建提品质第7页）</t>
    </r>
    <r>
      <rPr>
        <sz val="10"/>
        <rFont val="宋体"/>
        <family val="0"/>
      </rPr>
      <t>3分。</t>
    </r>
  </si>
  <si>
    <t>加强大坪山桃花山山线绿道统一建设管理，编制“两山一线”总体规划，启动桃花山公园三期工程建设。</t>
  </si>
  <si>
    <t>城市公园发展中心
造林绿化科</t>
  </si>
  <si>
    <t>陈清海
黄国勇</t>
  </si>
  <si>
    <t>1-4-2</t>
  </si>
  <si>
    <t>实施乡村绿化提升行动，完成60个村庄乡村绿化，建设乡村公园25个。</t>
  </si>
  <si>
    <t>营林中心
造林绿化科</t>
  </si>
  <si>
    <t>叶维忠
黄国勇</t>
  </si>
  <si>
    <t>1-5-1</t>
  </si>
  <si>
    <t>市委市政府为民办实事（泉委办〔2022〕1号）；市《政府工作报告》责任分解（泉政办〔2022〕2号）；市委工作要点；省政府工作责任分解（泉政办明传〔2022〕7号）；抓城建提品质（泉委办〔2022〕6号）；生态环境保护（泉委办发〔2021〕14号）；“提高效率、提升效能、提增效益”优化营商环境（泉委办（2022）25号）。</t>
  </si>
  <si>
    <r>
      <t>组织实施造林绿化和生态修复，进一步稳定森林覆盖率。</t>
    </r>
    <r>
      <rPr>
        <b/>
        <sz val="10"/>
        <rFont val="宋体"/>
        <family val="0"/>
      </rPr>
      <t>（属市委市政府为民办实事第39项；市《政府工作报告》责任分解第87项；市委工作要点第104项；省政府工作责任分解第39项、113项；抓城建提品质第5项；生态环境保护地27页；“三提三效”第18项）</t>
    </r>
    <r>
      <rPr>
        <sz val="10"/>
        <rFont val="宋体"/>
        <family val="0"/>
      </rPr>
      <t>4分</t>
    </r>
  </si>
  <si>
    <t>加强造林绿化工作组织、协调和服务，完成植树造林6.53万亩，协助做好水土流失综合治理。实施商品用材林工程，完成森林抚育20万亩、封山育林8万亩、珍贵用材树种培育1.18万亩。</t>
  </si>
  <si>
    <t>1-5-2</t>
  </si>
  <si>
    <t>实施重点区位森林质量精准提升项目，完成“两江一带”、城区周边一重山等重点区位森林质量精准提升5000亩，进一步改善林分结构，提升森林质量。</t>
  </si>
  <si>
    <t>1-6-1</t>
  </si>
  <si>
    <t>市委工作要点；省政府工作责任分解（泉政办明传〔2022〕7号）。</t>
  </si>
  <si>
    <r>
      <t>实施特色现代农业高质量发展工程、种业振兴工程，推动花卉产业等高质量发展。</t>
    </r>
    <r>
      <rPr>
        <b/>
        <sz val="10"/>
        <rFont val="宋体"/>
        <family val="0"/>
      </rPr>
      <t>（属市委工作要点第92项；省政府工作责任分解第39项、第108项）</t>
    </r>
    <r>
      <rPr>
        <sz val="10"/>
        <rFont val="宋体"/>
        <family val="0"/>
      </rPr>
      <t>5分</t>
    </r>
  </si>
  <si>
    <t>推进油茶产业扩面、提质，建设油茶示范基地（含改造）6000亩，开展设施油茶抚育5000亩。</t>
  </si>
  <si>
    <t>1-6-2</t>
  </si>
  <si>
    <t>开展花卉苗木产业调研，推进花卉苗木企业、农户复工复产，新建市级保障性苗圃、花卉展览展销活动、一二三产融合发展转型增效项目20个，扶持花卉苗木产业发展。</t>
  </si>
  <si>
    <t>李丽玲</t>
  </si>
  <si>
    <t>种苗站
造林绿化科</t>
  </si>
  <si>
    <t>张莉萍
黄国勇</t>
  </si>
  <si>
    <t>1-6-3</t>
  </si>
  <si>
    <t>梳理泉州市林业种业成果，总结经验，推进福建省惠安赤湖国有防护林场国家木麻黄种质资源库建设，营建花卉种质资源库1个。</t>
  </si>
  <si>
    <t>1-7-1</t>
  </si>
  <si>
    <t>市《政府工作报告》责任分解（泉政办〔2022〕2号）；市委工作要点；省政府工作责任分解（泉政办明传〔2022〕7号）；项目攻坚（泉委办〔2022〕2号）。</t>
  </si>
  <si>
    <r>
      <t>实施林业产业工程，推进项目攻坚，全年林业总产值增长2.5-3%。</t>
    </r>
    <r>
      <rPr>
        <b/>
        <sz val="10"/>
        <rFont val="宋体"/>
        <family val="0"/>
      </rPr>
      <t>（属市《政府工作报告》责任分解第1项；市委工作要点第29项；省政府工作责任分解第39项；项目攻坚第13页；）</t>
    </r>
    <r>
      <rPr>
        <sz val="10"/>
        <rFont val="宋体"/>
        <family val="0"/>
      </rPr>
      <t>5分</t>
    </r>
  </si>
  <si>
    <t>策划生成林业生态、林业产业项目10个。</t>
  </si>
  <si>
    <t>柯天月</t>
  </si>
  <si>
    <t>计财科
(招商办)</t>
  </si>
  <si>
    <t>郑武杰</t>
  </si>
  <si>
    <t>1-7-2</t>
  </si>
  <si>
    <t>安排专项资金扶持发展林下经济，新增省级林下经济重点县3个、重点乡镇4个。</t>
  </si>
  <si>
    <t>计财科</t>
  </si>
  <si>
    <t>1-7-3</t>
  </si>
  <si>
    <t>梳理林业惠企政策，支持省级以上林业重点龙头企业创建，培育省级以上林业产业品牌1个。</t>
  </si>
  <si>
    <t>1-8-1</t>
  </si>
  <si>
    <t>市《政府工作报告》责任分解（泉政办〔2022〕2号）；市委工作要点；省政府工作责任分解（泉政办明传〔2022〕7号）；抓城建提品质（泉委办〔2022〕6号）。</t>
  </si>
  <si>
    <r>
      <t>实施沿海防护林工程。</t>
    </r>
    <r>
      <rPr>
        <b/>
        <sz val="10"/>
        <rFont val="宋体"/>
        <family val="0"/>
      </rPr>
      <t>（属市《政府工作报告》责任分解第90项；市委工作要点第104项；省政府工作责任分解第39项；抓城建提品质第68项）</t>
    </r>
    <r>
      <rPr>
        <sz val="10"/>
        <rFont val="宋体"/>
        <family val="0"/>
      </rPr>
      <t>4分</t>
    </r>
  </si>
  <si>
    <t>建设基干林带0.025万亩、纵深防护林2.86万亩；筹备重大项目建设，完成泉州市海峡西岸沿海防护林建设项目可行性研究报告。</t>
  </si>
  <si>
    <t>1-8-2</t>
  </si>
  <si>
    <t>开展泉州湾河口湿地生态修复，完成互花米草清理整治项目前期研究论证资料收集、编写报告纲要等工作，除治互花米草1200亩。</t>
  </si>
  <si>
    <t>廖道彬</t>
  </si>
  <si>
    <t>自然保护地科</t>
  </si>
  <si>
    <t>杨文晖</t>
  </si>
  <si>
    <t>1-9-1</t>
  </si>
  <si>
    <t>市委工作要点；省政府工作责任分解（泉政办明传〔2022〕7号）；生态环境保护（泉委办发〔2021〕14号）。</t>
  </si>
  <si>
    <r>
      <t>实施生物多样性保护工程，开展陆生野生动植物资源监督管理。</t>
    </r>
    <r>
      <rPr>
        <b/>
        <sz val="10"/>
        <rFont val="宋体"/>
        <family val="0"/>
      </rPr>
      <t>（属市委工作要点第106项，省政府工作责任分解第39项、第99项；生态环境保护第27-28页）</t>
    </r>
    <r>
      <rPr>
        <sz val="10"/>
        <rFont val="宋体"/>
        <family val="0"/>
      </rPr>
      <t>4分</t>
    </r>
  </si>
  <si>
    <t>以野生动物保护宣传月、国际生物多样性日、爱鸟周等主题活动为契机，加强与志愿服务团队合作，开展野生动植物保护科普宣传。</t>
  </si>
  <si>
    <t>野生动植物保护中心
自然保护地管理科</t>
  </si>
  <si>
    <t>1-9-2</t>
  </si>
  <si>
    <t>实施珍贵濒危野生动植物保护项目3个，开展珍稀野生动植物资源调查监测。</t>
  </si>
  <si>
    <t>1-10-1</t>
  </si>
  <si>
    <t>市委工作要点。</t>
  </si>
  <si>
    <r>
      <t>加强林业有害生物防治，做好生物安全风险防控。</t>
    </r>
    <r>
      <rPr>
        <b/>
        <sz val="10"/>
        <rFont val="宋体"/>
        <family val="0"/>
      </rPr>
      <t>（属市委工作要点第109项）</t>
    </r>
    <r>
      <rPr>
        <sz val="10"/>
        <rFont val="宋体"/>
        <family val="0"/>
      </rPr>
      <t>5分</t>
    </r>
  </si>
  <si>
    <t>抓好松材线虫病防治工作，推广绿色防控面积19.8万亩，消减存量面积1.8万亩。在全市10个乡镇推广无人机监测应用项目。</t>
  </si>
  <si>
    <t>防检站
造林绿化科</t>
  </si>
  <si>
    <t>钟景辉
黄国勇</t>
  </si>
  <si>
    <t>1-10-2</t>
  </si>
  <si>
    <t>开展检疫执法专项行动1次，举办全市林业有害生物防治职工技能竞赛，提升林业有害生物防治水平。</t>
  </si>
  <si>
    <t>1-10-3</t>
  </si>
  <si>
    <t>实施松林改造提升项目，完成改造提升15万亩。</t>
  </si>
  <si>
    <t>1-11-1</t>
  </si>
  <si>
    <t>省政府工作责任分解（泉政办明传〔2022〕7号）；生态环境保护（泉委办发〔2021〕14号）。</t>
  </si>
  <si>
    <r>
      <t>加强自然保护地体系建设，完成自然保护地保护年度任务。</t>
    </r>
    <r>
      <rPr>
        <b/>
        <sz val="10"/>
        <rFont val="宋体"/>
        <family val="0"/>
      </rPr>
      <t>（属省政府工作责任分解第98项；生态环境保护第27页）</t>
    </r>
    <r>
      <rPr>
        <sz val="10"/>
        <rFont val="宋体"/>
        <family val="0"/>
      </rPr>
      <t>3分</t>
    </r>
  </si>
  <si>
    <t>开展戴云山自然保护区海峡论坛，推进自然生态研学，开展主题科普宣传2次。</t>
  </si>
  <si>
    <t>1-11-2</t>
  </si>
  <si>
    <t>持续推进自然保护地整合优化，指导自然保护地总体规划的编制上报，改造提升省级以上湿地公园1处。</t>
  </si>
  <si>
    <t>1-12-1</t>
  </si>
  <si>
    <t>市《政府工作报告》责任分解（泉政办〔2022〕2号）；省政府工作责任分解（泉政办明传〔2022〕7号）。</t>
  </si>
  <si>
    <r>
      <t>实施森林旅游工程，培育发展森林康养新业态。</t>
    </r>
    <r>
      <rPr>
        <b/>
        <sz val="10"/>
        <rFont val="宋体"/>
        <family val="0"/>
      </rPr>
      <t>（属市《政府工作报告》责任分解第80项，省政府工作责任分解第39项、第86项）</t>
    </r>
    <r>
      <rPr>
        <sz val="10"/>
        <rFont val="宋体"/>
        <family val="0"/>
      </rPr>
      <t>4分</t>
    </r>
  </si>
  <si>
    <t>开展古驿道修复保护利用建设，进行古驿道本体修复、沿线环境整治和景观提升改造等工作，重点打造2条古驿道保护修复利用示范线路。</t>
  </si>
  <si>
    <t>林场中心
计财科</t>
  </si>
  <si>
    <t>苏宝川
郑武杰</t>
  </si>
  <si>
    <t>1-12-2</t>
  </si>
  <si>
    <t>推动森林康养基础设施建设，创建森林养生城市1个、森林康养小镇1个、森林康养基地2个。</t>
  </si>
  <si>
    <t>1-13-1</t>
  </si>
  <si>
    <t>省政府工作责任分解（泉政办明传〔2022〕7号）。</t>
  </si>
  <si>
    <r>
      <t>深化集体林权制度改革。</t>
    </r>
    <r>
      <rPr>
        <b/>
        <sz val="10"/>
        <rFont val="宋体"/>
        <family val="0"/>
      </rPr>
      <t>（属省政府工作责任分解第39项）</t>
    </r>
    <r>
      <rPr>
        <sz val="10"/>
        <rFont val="宋体"/>
        <family val="0"/>
      </rPr>
      <t>5分</t>
    </r>
  </si>
  <si>
    <t>牵头起草《关于深化集体林权制度改革推进林业高质量发展实施方案》《关于持续推进林业改革发展的实施方案》，指导各县（市、区）推进林业改革发展体制机制创新项目。</t>
  </si>
  <si>
    <t>办公室</t>
  </si>
  <si>
    <t>陈华文</t>
  </si>
  <si>
    <t>1-13-2</t>
  </si>
  <si>
    <t>实施森林综合保险项目，继续推进森林综合保险改革，全市生态公益林参保率达100%。</t>
  </si>
  <si>
    <t>基金中心
计财科</t>
  </si>
  <si>
    <t>刘文富
郑武杰</t>
  </si>
  <si>
    <t>1-13-3</t>
  </si>
  <si>
    <t>加快林权流转步伐，依托国有林场开展“林场+”林权流转试点。在部分沿海县（市、区）积极探索集体林权流转新模式，扩大林业规模经营。</t>
  </si>
  <si>
    <t>执法支队
计财科</t>
  </si>
  <si>
    <t>张春贵
郑武杰</t>
  </si>
  <si>
    <t>1-14-1</t>
  </si>
  <si>
    <r>
      <t>巩固国有林场改革成效，推进国有林场高质量发展。</t>
    </r>
    <r>
      <rPr>
        <b/>
        <sz val="10"/>
        <rFont val="宋体"/>
        <family val="0"/>
      </rPr>
      <t>（属省政府工作责任分解第39项）</t>
    </r>
    <r>
      <rPr>
        <sz val="10"/>
        <rFont val="宋体"/>
        <family val="0"/>
      </rPr>
      <t>3分</t>
    </r>
  </si>
  <si>
    <t>推进国有林场绿化苗木基地建设，规划建设面积2590亩。</t>
  </si>
  <si>
    <t>林场中心
造林绿化科</t>
  </si>
  <si>
    <t>苏宝川
黄国勇</t>
  </si>
  <si>
    <t>1-14-2</t>
  </si>
  <si>
    <t>建设省级现代国有林场试点2个，展示国有林场改革成效，提升国有林场经营管理水平。</t>
  </si>
  <si>
    <t>1-15-1</t>
  </si>
  <si>
    <t>市《政府工作报告》责任分解（泉政办〔2022〕2号）；市委工作要点。</t>
  </si>
  <si>
    <r>
      <t>全面推行林长制，做好省对市和市对县绩效指标数据采集等工作。</t>
    </r>
    <r>
      <rPr>
        <b/>
        <sz val="10"/>
        <rFont val="宋体"/>
        <family val="0"/>
      </rPr>
      <t>（属市《政府工作报告》责任分解第87项；市委工作要点第104项）</t>
    </r>
    <r>
      <rPr>
        <sz val="10"/>
        <rFont val="宋体"/>
        <family val="0"/>
      </rPr>
      <t>5分</t>
    </r>
  </si>
  <si>
    <t>推广“林长+警长”“林长+法院院长”“林长+检察长”等协作机制，全市“林长+警长”工作机制落实率达70%以上。</t>
  </si>
  <si>
    <t>林长制专班</t>
  </si>
  <si>
    <t>1-15-2</t>
  </si>
  <si>
    <t>以林长制工作考核为抓手，强化森林资源监测监管，推动各级林长通过巡林、专题会议等，解决县（市、区）森林资源保护发展重点难点问题各1-2个。</t>
  </si>
  <si>
    <t>1-15-3</t>
  </si>
  <si>
    <t>健全市、县、乡、村四级林长责任体系，组织开展工作培训，推进林长制配套制度建设，全市设立林长公示牌2100个以上。</t>
  </si>
  <si>
    <t>1-16-1</t>
  </si>
  <si>
    <t>全国文明城市创建工作类别</t>
  </si>
  <si>
    <t>全国文明城市创建工作</t>
  </si>
  <si>
    <t>机关党委牵头</t>
  </si>
  <si>
    <t>戴蓉蓉</t>
  </si>
  <si>
    <t>常
规
工
作
目
标</t>
  </si>
  <si>
    <t>2-1-1</t>
  </si>
  <si>
    <t>“三定”方案</t>
  </si>
  <si>
    <t>加强林业科技服务。3分</t>
  </si>
  <si>
    <r>
      <t>加强科技培训，开展星火科技</t>
    </r>
    <r>
      <rPr>
        <sz val="10"/>
        <rFont val="Times New Roman"/>
        <family val="1"/>
      </rPr>
      <t>12396</t>
    </r>
    <r>
      <rPr>
        <sz val="10"/>
        <rFont val="宋体"/>
        <family val="0"/>
      </rPr>
      <t>多媒体信息农村实用技术远程培训与咨询服务活动，举办远程专题视频讲座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期。</t>
    </r>
  </si>
  <si>
    <t>科技中心
造林绿化科</t>
  </si>
  <si>
    <t>陈金章
黄国勇</t>
  </si>
  <si>
    <t>2-1-2</t>
  </si>
  <si>
    <t>大力推广林业新技术、新成果，推广中央财政林业科技推广示范资金项目3个。</t>
  </si>
  <si>
    <t>2-2-1</t>
  </si>
  <si>
    <t>加强森林资源监管，保护森林资源。3分</t>
  </si>
  <si>
    <t>指导安溪县推进全省林业执法队伍改革试点县工作，有效整合试点县林业执法职责和队伍，优化林业执法队伍结构，为全力打造林业执法的泉州样板。</t>
  </si>
  <si>
    <t>执法支队
林政法规科</t>
  </si>
  <si>
    <t>张春贵
张燕波</t>
  </si>
  <si>
    <t>2-2-2</t>
  </si>
  <si>
    <t>运用卫片执法等手段，开展森林督查；进行建设项目使用林地双随机抽查2次。</t>
  </si>
  <si>
    <t>林政法规科</t>
  </si>
  <si>
    <t>张燕波</t>
  </si>
  <si>
    <t>2-3-1</t>
  </si>
  <si>
    <t>加强森林防火预防工作，提高综合防控能力。3分</t>
  </si>
  <si>
    <t>抓好森林防火预防工作，指导开展防火巡护、火源管理、隐患排查、督促检查等各项工作。</t>
  </si>
  <si>
    <t>森林防火和防灾减灾科</t>
  </si>
  <si>
    <t>郭建全</t>
  </si>
  <si>
    <t>2-3-2</t>
  </si>
  <si>
    <t>加强森林防火宣传，以悬挂横幅、发放宣传资料、微信公众号等方式，宣传森林防火法律法规、森林火灾预防等知识，开展森林防火宣传月活动1期。</t>
  </si>
  <si>
    <t>合计</t>
  </si>
  <si>
    <t>行
政
能
力
目
标
︵
25分
︶</t>
  </si>
  <si>
    <t>思想建设︵
 5分︶</t>
  </si>
  <si>
    <t>4-1</t>
  </si>
  <si>
    <t>落实从严治党主体责任、意识形态工作责任制和精神文明建设情况。</t>
  </si>
  <si>
    <t>机关党委
办公室</t>
  </si>
  <si>
    <t>戴蓉蓉
陈华文</t>
  </si>
  <si>
    <t>4-2</t>
  </si>
  <si>
    <t>按照市垃圾分类办制定的考评标准，做好本系统本单位的生活垃圾分类工作。</t>
  </si>
  <si>
    <t>4-3</t>
  </si>
  <si>
    <t>做好公务员平时考核工作，健全完善公务员信息库建设，实现公务员信息动态管理。</t>
  </si>
  <si>
    <t>4-4</t>
  </si>
  <si>
    <t>定期向市委办公室报送信息，认真做好信息约稿工作，完成信息报送任务。</t>
  </si>
  <si>
    <t>4-5</t>
  </si>
  <si>
    <t>定期向市政府办公室报送信息，认真做好信息约稿工作，完成信息报送任务。</t>
  </si>
  <si>
    <t>依法办事︵
 5分︶</t>
  </si>
  <si>
    <t>5-1</t>
  </si>
  <si>
    <t>自觉接受人大监督，及时答复人大代表建议，完成人大督办件。</t>
  </si>
  <si>
    <t>5-2</t>
  </si>
  <si>
    <t>自觉接受政协监督，及时答复政协委员提案，完成政协督办件。</t>
  </si>
  <si>
    <t>5-3</t>
  </si>
  <si>
    <t>遵守宪法和法律，依照《信访工作条例》做好信访工作。</t>
  </si>
  <si>
    <t>执法支队(信访办)
办公室</t>
  </si>
  <si>
    <t>张春贵
陈华文</t>
  </si>
  <si>
    <t>5-4</t>
  </si>
  <si>
    <t>遵守财务规定，加强财政资金预算和债务风险管理，厉行节约，严格控制一般性支出。</t>
  </si>
  <si>
    <t>5-5</t>
  </si>
  <si>
    <t>严格执行中央八项规定，依法依规开展表彰奖励和创建示范活动。</t>
  </si>
  <si>
    <t>高效服务︵
 5分︶</t>
  </si>
  <si>
    <t>6-1</t>
  </si>
  <si>
    <t>做好电子政务相关建设管理与应用推广工作。</t>
  </si>
  <si>
    <t>6-2</t>
  </si>
  <si>
    <t>加强市政府门户网站政策文件解读发布工作，加强单位门户网站建设和管理。</t>
  </si>
  <si>
    <t>6-3</t>
  </si>
  <si>
    <t>提升12345政务服务热线群众诉求办理质量。</t>
  </si>
  <si>
    <t>6-4</t>
  </si>
  <si>
    <t>优化营商环境，推进行政审批制度改革，完善社会信用体系。</t>
  </si>
  <si>
    <t>审批科
林政科</t>
  </si>
  <si>
    <t>黄华南
张燕波</t>
  </si>
  <si>
    <t>6-5</t>
  </si>
  <si>
    <t>“抓开放招商促项目落地”达成情况。</t>
  </si>
  <si>
    <t>廉洁建设︵
 5分︶</t>
  </si>
  <si>
    <t>7-1</t>
  </si>
  <si>
    <t>落实党风廉政建设主体责任，严格遵守党规党纪和中央八项规定。</t>
  </si>
  <si>
    <t>7-2</t>
  </si>
  <si>
    <t>落实安全生产工作,没有被执行责任追究的事项。</t>
  </si>
  <si>
    <t>林场中心(局安办)
计财科</t>
  </si>
  <si>
    <t>7-3</t>
  </si>
  <si>
    <t>落实消防生产工作,没有被执行责任追究的事项。</t>
  </si>
  <si>
    <t>7-4</t>
  </si>
  <si>
    <t>落实社会治安综合治理工作,推进“综治+”治理中心建设工作情况。</t>
  </si>
  <si>
    <t>各科室</t>
  </si>
  <si>
    <t>张春贵</t>
  </si>
  <si>
    <t>7-5</t>
  </si>
  <si>
    <t>遵守党纪政纪，规范处分程序和解除处分备案工作。</t>
  </si>
  <si>
    <t>李丽玲
刘必成</t>
  </si>
  <si>
    <t>管理创新︵
 5分︶</t>
  </si>
  <si>
    <t>8-1</t>
  </si>
  <si>
    <t>做好本单位及机关内部绩效工作方案，按时报送绩效目标考评相关材料。</t>
  </si>
  <si>
    <t>8-2</t>
  </si>
  <si>
    <t>落实绩效工作方案审核环节的修改意见，准备好绩效目标考评阶段性检查。</t>
  </si>
  <si>
    <t>8-3</t>
  </si>
  <si>
    <t>积极选派本单位绩效工作人员、绩效专家参加绩效考评工作。</t>
  </si>
  <si>
    <t>8-4</t>
  </si>
  <si>
    <t>推进治理理念创新、行政方式创新和体制机制创新，至少形成1项具有创新性、成效性和推广性的创新成果，参加省、市改革创新项目评选及机关体制机制创新优秀案例征集评选活动等。</t>
  </si>
  <si>
    <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</si>
  <si>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绩效目标考评得分（职能工作目标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行政能力目标）</t>
    </r>
  </si>
  <si>
    <t xml:space="preserve">单位主要领导：          分管领导：            科室负责人：            经办人：           联系电话：                 </t>
  </si>
  <si>
    <t>绩效考评组成员：  
                                                                                                                                                                                                   2022 年   月   日</t>
  </si>
  <si>
    <t>总分</t>
  </si>
  <si>
    <t>档次</t>
  </si>
  <si>
    <t>职能工作目标</t>
  </si>
  <si>
    <r>
      <t>A</t>
    </r>
    <r>
      <rPr>
        <sz val="12"/>
        <rFont val="宋体"/>
        <family val="0"/>
      </rPr>
      <t>+</t>
    </r>
  </si>
  <si>
    <t>行政能力目标</t>
  </si>
  <si>
    <r>
      <t>A</t>
    </r>
    <r>
      <rPr>
        <sz val="12"/>
        <rFont val="宋体"/>
        <family val="0"/>
      </rPr>
      <t>-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</si>
</sst>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.000_ ;[Red]\-0.000\ "/>
  </numFmts>
  <fonts count="3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5" borderId="1" applyNumberFormat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0" fontId="28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27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3" applyNumberFormat="0" applyFill="0" applyAlignment="0" applyProtection="0"/>
    <xf numFmtId="0" fontId="1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23" fillId="12" borderId="4" applyNumberFormat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5" applyNumberFormat="0" applyFill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19" fillId="0" borderId="7" applyNumberFormat="0" applyFill="0" applyAlignment="0" applyProtection="0"/>
    <xf numFmtId="0" fontId="24" fillId="12" borderId="1" applyNumberFormat="0" applyAlignment="0" applyProtection="0"/>
    <xf numFmtId="0" fontId="22" fillId="14" borderId="8" applyNumberFormat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31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8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10" fillId="0" borderId="10" xfId="0" applyNumberFormat="1" applyFont="1" applyFill="1" applyBorder="1" applyAlignment="1" applyProtection="1">
      <alignment horizontal="center" vertical="center" wrapText="1"/>
      <protection/>
    </xf>
    <xf numFmtId="17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17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justify" vertical="center"/>
      <protection locked="0"/>
    </xf>
    <xf numFmtId="0" fontId="6" fillId="0" borderId="10" xfId="0" applyFont="1" applyFill="1" applyBorder="1" applyAlignment="1" applyProtection="1">
      <alignment horizontal="justify"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常规 2 2" xfId="37"/>
    <cellStyle name="40% - 强调文字颜色 5" xfId="38"/>
    <cellStyle name="常规 2 3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60% - 强调文字颜色 6" xfId="50"/>
    <cellStyle name="标题 1" xfId="51"/>
    <cellStyle name="标题 2" xfId="52"/>
    <cellStyle name="常规 2" xfId="53"/>
    <cellStyle name="常规 3" xfId="54"/>
    <cellStyle name="常规 4" xfId="55"/>
    <cellStyle name="Hyperlink" xfId="56"/>
    <cellStyle name="好" xfId="57"/>
    <cellStyle name="汇总" xfId="58"/>
    <cellStyle name="计算" xfId="59"/>
    <cellStyle name="检查单元格" xfId="60"/>
    <cellStyle name="解释性文本" xfId="61"/>
    <cellStyle name="强调文字颜色 3" xfId="62"/>
    <cellStyle name="强调文字颜色 5" xfId="63"/>
    <cellStyle name="强调文字颜色 6" xfId="64"/>
    <cellStyle name="适中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6"/>
  <sheetViews>
    <sheetView tabSelected="1" workbookViewId="0" topLeftCell="A31">
      <selection activeCell="AJ33" sqref="AJ33"/>
    </sheetView>
  </sheetViews>
  <sheetFormatPr defaultColWidth="9.00390625" defaultRowHeight="14.25"/>
  <cols>
    <col min="1" max="1" width="4.625" style="7" customWidth="1"/>
    <col min="2" max="2" width="4.25390625" style="7" customWidth="1"/>
    <col min="3" max="3" width="5.125" style="7" hidden="1" customWidth="1"/>
    <col min="4" max="4" width="7.25390625" style="7" customWidth="1"/>
    <col min="5" max="5" width="26.875" style="8" customWidth="1"/>
    <col min="6" max="6" width="24.375" style="9" customWidth="1"/>
    <col min="7" max="7" width="30.875" style="10" customWidth="1"/>
    <col min="8" max="8" width="4.375" style="11" customWidth="1"/>
    <col min="9" max="9" width="5.75390625" style="12" customWidth="1"/>
    <col min="10" max="10" width="8.50390625" style="12" customWidth="1"/>
    <col min="11" max="11" width="8.875" style="13" customWidth="1"/>
    <col min="12" max="12" width="7.625" style="12" customWidth="1"/>
    <col min="13" max="13" width="29.125" style="14" hidden="1" customWidth="1"/>
    <col min="14" max="14" width="1.75390625" style="7" hidden="1" customWidth="1"/>
    <col min="15" max="15" width="4.75390625" style="7" hidden="1" customWidth="1"/>
    <col min="16" max="16" width="4.375" style="7" hidden="1" customWidth="1"/>
    <col min="17" max="17" width="5.50390625" style="15" hidden="1" customWidth="1"/>
    <col min="18" max="19" width="5.375" style="15" hidden="1" customWidth="1"/>
    <col min="20" max="20" width="34.25390625" style="15" hidden="1" customWidth="1"/>
    <col min="21" max="24" width="3.875" style="15" hidden="1" customWidth="1"/>
    <col min="25" max="31" width="3.25390625" style="15" hidden="1" customWidth="1"/>
    <col min="32" max="32" width="8.25390625" style="16" hidden="1" customWidth="1"/>
    <col min="33" max="33" width="6.25390625" style="16" hidden="1" customWidth="1"/>
    <col min="34" max="34" width="4.125" style="17" hidden="1" customWidth="1"/>
    <col min="35" max="16384" width="9.00390625" style="7" customWidth="1"/>
  </cols>
  <sheetData>
    <row r="1" spans="1:34" s="2" customFormat="1" ht="20.25" customHeight="1" hidden="1">
      <c r="A1" s="18" t="s">
        <v>0</v>
      </c>
      <c r="B1" s="18">
        <f>COUNTIF(W45:W102,"A+1")</f>
        <v>0</v>
      </c>
      <c r="E1" s="2" t="s">
        <v>0</v>
      </c>
      <c r="F1" s="2">
        <v>100</v>
      </c>
      <c r="G1" s="2">
        <v>99</v>
      </c>
      <c r="H1" s="19">
        <v>98</v>
      </c>
      <c r="I1" s="2">
        <v>97</v>
      </c>
      <c r="K1" s="60"/>
      <c r="L1" s="61"/>
      <c r="M1" s="14"/>
      <c r="O1" s="7"/>
      <c r="P1" s="7"/>
      <c r="Q1" s="80"/>
      <c r="R1" s="80"/>
      <c r="S1" s="80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89"/>
      <c r="AG1" s="89"/>
      <c r="AH1" s="94"/>
    </row>
    <row r="2" spans="1:34" s="2" customFormat="1" ht="20.25" customHeight="1" hidden="1">
      <c r="A2" s="18" t="s">
        <v>1</v>
      </c>
      <c r="B2" s="18">
        <f>COUNTIF(W45:W102,"A+2")</f>
        <v>0</v>
      </c>
      <c r="E2" s="2" t="s">
        <v>1</v>
      </c>
      <c r="F2" s="2">
        <v>100</v>
      </c>
      <c r="G2" s="2">
        <v>99</v>
      </c>
      <c r="H2" s="19">
        <v>98</v>
      </c>
      <c r="I2" s="2">
        <v>97</v>
      </c>
      <c r="K2" s="60"/>
      <c r="L2" s="61"/>
      <c r="M2" s="14"/>
      <c r="O2" s="3"/>
      <c r="P2" s="3"/>
      <c r="Q2" s="81"/>
      <c r="R2" s="81"/>
      <c r="S2" s="81"/>
      <c r="T2" s="82"/>
      <c r="U2" s="82"/>
      <c r="V2" s="82"/>
      <c r="W2" s="82"/>
      <c r="X2" s="82"/>
      <c r="Y2" s="82"/>
      <c r="Z2" s="82"/>
      <c r="AA2" s="15"/>
      <c r="AB2" s="15"/>
      <c r="AC2" s="15"/>
      <c r="AD2" s="15"/>
      <c r="AE2" s="15"/>
      <c r="AF2" s="89"/>
      <c r="AG2" s="89"/>
      <c r="AH2" s="94"/>
    </row>
    <row r="3" spans="1:34" s="2" customFormat="1" ht="20.25" customHeight="1" hidden="1">
      <c r="A3" s="18" t="s">
        <v>2</v>
      </c>
      <c r="B3" s="18">
        <f>COUNTIF(W45:W102,"A+3")</f>
        <v>0</v>
      </c>
      <c r="E3" s="2" t="s">
        <v>2</v>
      </c>
      <c r="F3" s="2">
        <v>100</v>
      </c>
      <c r="G3" s="2">
        <v>99</v>
      </c>
      <c r="H3" s="19">
        <v>98</v>
      </c>
      <c r="I3" s="2">
        <v>97</v>
      </c>
      <c r="K3" s="60"/>
      <c r="L3" s="61"/>
      <c r="M3" s="14"/>
      <c r="O3" s="7"/>
      <c r="P3" s="7"/>
      <c r="Q3" s="80"/>
      <c r="R3" s="80"/>
      <c r="S3" s="8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89"/>
      <c r="AG3" s="89"/>
      <c r="AH3" s="94"/>
    </row>
    <row r="4" spans="1:34" s="2" customFormat="1" ht="20.25" customHeight="1" hidden="1">
      <c r="A4" s="18" t="s">
        <v>3</v>
      </c>
      <c r="B4" s="18">
        <f>COUNTIF(W45:W102,"A+4")</f>
        <v>0</v>
      </c>
      <c r="E4" s="2" t="s">
        <v>3</v>
      </c>
      <c r="F4" s="2">
        <v>100</v>
      </c>
      <c r="G4" s="2">
        <v>99</v>
      </c>
      <c r="H4" s="19">
        <v>98</v>
      </c>
      <c r="I4" s="2">
        <v>97</v>
      </c>
      <c r="K4" s="60"/>
      <c r="L4" s="61"/>
      <c r="M4" s="14"/>
      <c r="O4" s="7"/>
      <c r="P4" s="7"/>
      <c r="Q4" s="80"/>
      <c r="R4" s="80"/>
      <c r="S4" s="80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89"/>
      <c r="AG4" s="89"/>
      <c r="AH4" s="94"/>
    </row>
    <row r="5" spans="1:34" s="2" customFormat="1" ht="20.25" customHeight="1" hidden="1">
      <c r="A5" s="18" t="s">
        <v>4</v>
      </c>
      <c r="B5" s="18">
        <f>COUNTIF(W45:W102,"A1")</f>
        <v>0</v>
      </c>
      <c r="E5" s="2" t="s">
        <v>4</v>
      </c>
      <c r="F5" s="2">
        <v>96</v>
      </c>
      <c r="G5" s="2">
        <v>95</v>
      </c>
      <c r="H5" s="19">
        <v>94</v>
      </c>
      <c r="K5" s="60"/>
      <c r="L5" s="61"/>
      <c r="M5" s="14"/>
      <c r="O5" s="7"/>
      <c r="P5" s="7"/>
      <c r="Q5" s="80"/>
      <c r="R5" s="80"/>
      <c r="S5" s="8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89"/>
      <c r="AG5" s="89"/>
      <c r="AH5" s="94"/>
    </row>
    <row r="6" spans="1:34" s="2" customFormat="1" ht="20.25" customHeight="1" hidden="1">
      <c r="A6" s="18" t="s">
        <v>5</v>
      </c>
      <c r="B6" s="18">
        <f>COUNTIF(W45:W102,"A2")</f>
        <v>0</v>
      </c>
      <c r="E6" s="2" t="s">
        <v>5</v>
      </c>
      <c r="F6" s="2">
        <v>96</v>
      </c>
      <c r="G6" s="2">
        <v>95</v>
      </c>
      <c r="H6" s="19">
        <v>94</v>
      </c>
      <c r="I6" s="62"/>
      <c r="J6" s="62"/>
      <c r="K6" s="60"/>
      <c r="L6" s="61"/>
      <c r="M6" s="14"/>
      <c r="O6" s="7"/>
      <c r="P6" s="7"/>
      <c r="Q6" s="80"/>
      <c r="R6" s="80"/>
      <c r="S6" s="8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89"/>
      <c r="AG6" s="89"/>
      <c r="AH6" s="94"/>
    </row>
    <row r="7" spans="1:34" s="2" customFormat="1" ht="20.25" customHeight="1" hidden="1">
      <c r="A7" s="18" t="s">
        <v>6</v>
      </c>
      <c r="B7" s="18">
        <f>COUNTIF(W45:W102,"A3")</f>
        <v>0</v>
      </c>
      <c r="E7" s="2" t="s">
        <v>6</v>
      </c>
      <c r="F7" s="2">
        <v>96</v>
      </c>
      <c r="G7" s="2">
        <v>95</v>
      </c>
      <c r="H7" s="19">
        <v>94</v>
      </c>
      <c r="I7" s="62"/>
      <c r="J7" s="62"/>
      <c r="K7" s="60"/>
      <c r="L7" s="61"/>
      <c r="M7" s="14"/>
      <c r="O7" s="7"/>
      <c r="P7" s="7"/>
      <c r="Q7" s="80"/>
      <c r="R7" s="80"/>
      <c r="S7" s="8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89"/>
      <c r="AG7" s="89"/>
      <c r="AH7" s="94"/>
    </row>
    <row r="8" spans="1:34" s="2" customFormat="1" ht="20.25" customHeight="1" hidden="1">
      <c r="A8" s="18" t="s">
        <v>7</v>
      </c>
      <c r="B8" s="18">
        <f>COUNTIF(W45:W102,"A4")</f>
        <v>0</v>
      </c>
      <c r="E8" s="2" t="s">
        <v>7</v>
      </c>
      <c r="F8" s="2">
        <v>96</v>
      </c>
      <c r="G8" s="2">
        <v>95</v>
      </c>
      <c r="H8" s="19">
        <v>94</v>
      </c>
      <c r="I8" s="62"/>
      <c r="J8" s="62"/>
      <c r="K8" s="60"/>
      <c r="L8" s="61"/>
      <c r="M8" s="14"/>
      <c r="O8" s="7"/>
      <c r="P8" s="7"/>
      <c r="Q8" s="80"/>
      <c r="R8" s="80"/>
      <c r="S8" s="8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89"/>
      <c r="AG8" s="89"/>
      <c r="AH8" s="94"/>
    </row>
    <row r="9" spans="1:34" s="2" customFormat="1" ht="20.25" customHeight="1" hidden="1">
      <c r="A9" s="18" t="s">
        <v>8</v>
      </c>
      <c r="B9" s="18">
        <f>COUNTIF(W45:W102,"A5")</f>
        <v>0</v>
      </c>
      <c r="E9" s="2" t="s">
        <v>8</v>
      </c>
      <c r="F9" s="2">
        <v>96</v>
      </c>
      <c r="G9" s="2">
        <v>95</v>
      </c>
      <c r="H9" s="19">
        <v>94</v>
      </c>
      <c r="I9" s="62"/>
      <c r="J9" s="62"/>
      <c r="K9" s="60"/>
      <c r="L9" s="61"/>
      <c r="M9" s="14"/>
      <c r="O9" s="7"/>
      <c r="P9" s="7"/>
      <c r="Q9" s="80"/>
      <c r="R9" s="80"/>
      <c r="S9" s="80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89"/>
      <c r="AG9" s="89"/>
      <c r="AH9" s="94"/>
    </row>
    <row r="10" spans="1:34" s="2" customFormat="1" ht="20.25" customHeight="1" hidden="1">
      <c r="A10" s="20" t="s">
        <v>9</v>
      </c>
      <c r="B10" s="18">
        <f>COUNTIF(W47:W103,"A5")</f>
        <v>0</v>
      </c>
      <c r="E10" s="21" t="s">
        <v>9</v>
      </c>
      <c r="F10" s="2">
        <v>96</v>
      </c>
      <c r="G10" s="2">
        <v>95</v>
      </c>
      <c r="H10" s="19">
        <v>94</v>
      </c>
      <c r="I10" s="62"/>
      <c r="J10" s="62"/>
      <c r="K10" s="60"/>
      <c r="L10" s="61"/>
      <c r="M10" s="14"/>
      <c r="O10" s="7"/>
      <c r="P10" s="7"/>
      <c r="Q10" s="80"/>
      <c r="R10" s="80"/>
      <c r="S10" s="8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89"/>
      <c r="AG10" s="89"/>
      <c r="AH10" s="94"/>
    </row>
    <row r="11" spans="1:34" s="2" customFormat="1" ht="20.25" customHeight="1" hidden="1">
      <c r="A11" s="18" t="s">
        <v>10</v>
      </c>
      <c r="B11" s="18">
        <f>COUNTIF(W45:W102,"A-1")</f>
        <v>0</v>
      </c>
      <c r="E11" s="2" t="s">
        <v>10</v>
      </c>
      <c r="F11" s="2">
        <v>93</v>
      </c>
      <c r="G11" s="2">
        <v>92</v>
      </c>
      <c r="H11" s="19">
        <v>91</v>
      </c>
      <c r="I11" s="62">
        <v>90</v>
      </c>
      <c r="J11" s="62"/>
      <c r="K11" s="60"/>
      <c r="L11" s="61"/>
      <c r="M11" s="14"/>
      <c r="O11" s="7"/>
      <c r="P11" s="7"/>
      <c r="Q11" s="80"/>
      <c r="R11" s="80"/>
      <c r="S11" s="8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89"/>
      <c r="AG11" s="89"/>
      <c r="AH11" s="94"/>
    </row>
    <row r="12" spans="1:34" s="2" customFormat="1" ht="20.25" customHeight="1" hidden="1">
      <c r="A12" s="18" t="s">
        <v>11</v>
      </c>
      <c r="B12" s="18">
        <f>COUNTIF(W45:W102,"A-2")</f>
        <v>0</v>
      </c>
      <c r="E12" s="2" t="s">
        <v>11</v>
      </c>
      <c r="F12" s="2">
        <v>93</v>
      </c>
      <c r="G12" s="2">
        <v>92</v>
      </c>
      <c r="H12" s="19">
        <v>91</v>
      </c>
      <c r="I12" s="62">
        <v>90</v>
      </c>
      <c r="J12" s="62"/>
      <c r="K12" s="60"/>
      <c r="L12" s="61"/>
      <c r="M12" s="14"/>
      <c r="O12" s="7"/>
      <c r="P12" s="7"/>
      <c r="Q12" s="80"/>
      <c r="R12" s="80"/>
      <c r="S12" s="80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89"/>
      <c r="AG12" s="89"/>
      <c r="AH12" s="94"/>
    </row>
    <row r="13" spans="1:34" s="2" customFormat="1" ht="20.25" customHeight="1" hidden="1">
      <c r="A13" s="18" t="s">
        <v>12</v>
      </c>
      <c r="B13" s="18">
        <f>COUNTIF(W45:W102,"A-3")</f>
        <v>0</v>
      </c>
      <c r="E13" s="2" t="s">
        <v>12</v>
      </c>
      <c r="F13" s="2">
        <v>93</v>
      </c>
      <c r="G13" s="2">
        <v>92</v>
      </c>
      <c r="H13" s="19">
        <v>91</v>
      </c>
      <c r="I13" s="62">
        <v>90</v>
      </c>
      <c r="J13" s="62"/>
      <c r="K13" s="60"/>
      <c r="L13" s="61"/>
      <c r="M13" s="14"/>
      <c r="O13" s="7"/>
      <c r="P13" s="7"/>
      <c r="Q13" s="80"/>
      <c r="R13" s="80"/>
      <c r="S13" s="8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89"/>
      <c r="AG13" s="89"/>
      <c r="AH13" s="94"/>
    </row>
    <row r="14" spans="1:34" s="2" customFormat="1" ht="20.25" customHeight="1" hidden="1">
      <c r="A14" s="18" t="s">
        <v>13</v>
      </c>
      <c r="B14" s="18">
        <f>COUNTIF(W45:W102,"A-4")</f>
        <v>0</v>
      </c>
      <c r="E14" s="2" t="s">
        <v>13</v>
      </c>
      <c r="F14" s="2">
        <v>93</v>
      </c>
      <c r="G14" s="2">
        <v>92</v>
      </c>
      <c r="H14" s="19">
        <v>91</v>
      </c>
      <c r="I14" s="62">
        <v>90</v>
      </c>
      <c r="J14" s="62"/>
      <c r="K14" s="60"/>
      <c r="L14" s="61"/>
      <c r="M14" s="14"/>
      <c r="O14" s="7"/>
      <c r="P14" s="7"/>
      <c r="Q14" s="80"/>
      <c r="R14" s="80"/>
      <c r="S14" s="80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89"/>
      <c r="AG14" s="89"/>
      <c r="AH14" s="94"/>
    </row>
    <row r="15" spans="1:34" s="2" customFormat="1" ht="20.25" customHeight="1" hidden="1">
      <c r="A15" s="18" t="s">
        <v>14</v>
      </c>
      <c r="B15" s="18">
        <f>COUNTIF(W45:W102,"A-5")</f>
        <v>0</v>
      </c>
      <c r="E15" s="2" t="s">
        <v>14</v>
      </c>
      <c r="F15" s="2">
        <v>93</v>
      </c>
      <c r="G15" s="2">
        <v>92</v>
      </c>
      <c r="H15" s="19">
        <v>91</v>
      </c>
      <c r="I15" s="62">
        <v>90</v>
      </c>
      <c r="J15" s="62"/>
      <c r="K15" s="60"/>
      <c r="L15" s="61"/>
      <c r="M15" s="14"/>
      <c r="O15" s="7"/>
      <c r="P15" s="7"/>
      <c r="Q15" s="80"/>
      <c r="R15" s="80"/>
      <c r="S15" s="8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89"/>
      <c r="AG15" s="89"/>
      <c r="AH15" s="94"/>
    </row>
    <row r="16" spans="1:34" s="2" customFormat="1" ht="20.25" customHeight="1" hidden="1">
      <c r="A16" s="18" t="s">
        <v>15</v>
      </c>
      <c r="B16" s="18">
        <f>COUNTIF(W45:W102,"A-6")</f>
        <v>0</v>
      </c>
      <c r="E16" s="2" t="s">
        <v>15</v>
      </c>
      <c r="F16" s="2">
        <v>93</v>
      </c>
      <c r="G16" s="2">
        <v>92</v>
      </c>
      <c r="H16" s="19">
        <v>91</v>
      </c>
      <c r="I16" s="62">
        <v>90</v>
      </c>
      <c r="J16" s="62"/>
      <c r="K16" s="60"/>
      <c r="L16" s="61"/>
      <c r="M16" s="14"/>
      <c r="O16" s="7"/>
      <c r="P16" s="7"/>
      <c r="Q16" s="80"/>
      <c r="R16" s="80"/>
      <c r="S16" s="8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9"/>
      <c r="AG16" s="89"/>
      <c r="AH16" s="94"/>
    </row>
    <row r="17" spans="1:34" s="2" customFormat="1" ht="20.25" customHeight="1" hidden="1">
      <c r="A17" s="20" t="s">
        <v>16</v>
      </c>
      <c r="B17" s="18">
        <f>COUNTIF(W47:W103,"A-6")</f>
        <v>0</v>
      </c>
      <c r="E17" s="21" t="s">
        <v>16</v>
      </c>
      <c r="F17" s="2">
        <v>93</v>
      </c>
      <c r="G17" s="2">
        <v>92</v>
      </c>
      <c r="H17" s="19">
        <v>91</v>
      </c>
      <c r="I17" s="62">
        <v>90</v>
      </c>
      <c r="J17" s="62"/>
      <c r="K17" s="60"/>
      <c r="L17" s="61"/>
      <c r="M17" s="14"/>
      <c r="O17" s="7"/>
      <c r="P17" s="7"/>
      <c r="Q17" s="80"/>
      <c r="R17" s="80"/>
      <c r="S17" s="8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89"/>
      <c r="AG17" s="89"/>
      <c r="AH17" s="94"/>
    </row>
    <row r="18" spans="1:34" s="2" customFormat="1" ht="20.25" customHeight="1" hidden="1">
      <c r="A18" s="18" t="s">
        <v>17</v>
      </c>
      <c r="B18" s="18">
        <f>COUNTIF(W45:W102,"B+1")</f>
        <v>0</v>
      </c>
      <c r="E18" s="2" t="s">
        <v>17</v>
      </c>
      <c r="F18" s="2">
        <v>89</v>
      </c>
      <c r="G18" s="2">
        <v>88</v>
      </c>
      <c r="H18" s="19">
        <v>87</v>
      </c>
      <c r="I18" s="62">
        <v>86</v>
      </c>
      <c r="J18" s="62">
        <v>85</v>
      </c>
      <c r="K18" s="60"/>
      <c r="L18" s="61"/>
      <c r="M18" s="14"/>
      <c r="O18" s="7"/>
      <c r="P18" s="7"/>
      <c r="Q18" s="80"/>
      <c r="R18" s="80"/>
      <c r="S18" s="80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89"/>
      <c r="AG18" s="89"/>
      <c r="AH18" s="94"/>
    </row>
    <row r="19" spans="1:34" s="2" customFormat="1" ht="20.25" customHeight="1" hidden="1">
      <c r="A19" s="18" t="s">
        <v>18</v>
      </c>
      <c r="B19" s="18">
        <f>COUNTIF(W45:W102,"B+2")</f>
        <v>0</v>
      </c>
      <c r="E19" s="2" t="s">
        <v>18</v>
      </c>
      <c r="F19" s="2">
        <v>89</v>
      </c>
      <c r="G19" s="2">
        <v>88</v>
      </c>
      <c r="H19" s="19">
        <v>87</v>
      </c>
      <c r="I19" s="62">
        <v>86</v>
      </c>
      <c r="J19" s="62">
        <v>85</v>
      </c>
      <c r="K19" s="60"/>
      <c r="L19" s="61"/>
      <c r="M19" s="14"/>
      <c r="O19" s="7"/>
      <c r="P19" s="7"/>
      <c r="Q19" s="80"/>
      <c r="R19" s="80"/>
      <c r="S19" s="8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89"/>
      <c r="AG19" s="89"/>
      <c r="AH19" s="94"/>
    </row>
    <row r="20" spans="1:34" s="2" customFormat="1" ht="20.25" customHeight="1" hidden="1">
      <c r="A20" s="18" t="s">
        <v>19</v>
      </c>
      <c r="B20" s="18">
        <f>COUNTIF(W45:W102,"B+3")</f>
        <v>0</v>
      </c>
      <c r="E20" s="2" t="s">
        <v>19</v>
      </c>
      <c r="F20" s="2">
        <v>89</v>
      </c>
      <c r="G20" s="2">
        <v>88</v>
      </c>
      <c r="H20" s="19">
        <v>87</v>
      </c>
      <c r="I20" s="62">
        <v>86</v>
      </c>
      <c r="J20" s="62">
        <v>85</v>
      </c>
      <c r="K20" s="60"/>
      <c r="L20" s="61"/>
      <c r="M20" s="14"/>
      <c r="O20" s="7"/>
      <c r="P20" s="7"/>
      <c r="Q20" s="80"/>
      <c r="R20" s="80"/>
      <c r="S20" s="80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89"/>
      <c r="AG20" s="89"/>
      <c r="AH20" s="94"/>
    </row>
    <row r="21" spans="1:34" s="2" customFormat="1" ht="20.25" customHeight="1" hidden="1">
      <c r="A21" s="18" t="s">
        <v>20</v>
      </c>
      <c r="B21" s="18">
        <f>COUNTIF(W45:W102,"B+4")</f>
        <v>0</v>
      </c>
      <c r="E21" s="2" t="s">
        <v>20</v>
      </c>
      <c r="F21" s="2">
        <v>89</v>
      </c>
      <c r="G21" s="2">
        <v>88</v>
      </c>
      <c r="H21" s="19">
        <v>87</v>
      </c>
      <c r="I21" s="62">
        <v>86</v>
      </c>
      <c r="J21" s="62">
        <v>85</v>
      </c>
      <c r="K21" s="60"/>
      <c r="L21" s="61"/>
      <c r="M21" s="14"/>
      <c r="O21" s="7"/>
      <c r="P21" s="7"/>
      <c r="Q21" s="80"/>
      <c r="R21" s="80"/>
      <c r="S21" s="80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89"/>
      <c r="AG21" s="89"/>
      <c r="AH21" s="94"/>
    </row>
    <row r="22" spans="1:34" s="2" customFormat="1" ht="20.25" customHeight="1" hidden="1">
      <c r="A22" s="18" t="s">
        <v>21</v>
      </c>
      <c r="B22" s="18">
        <f>COUNTIF(W45:W102,"B+5")</f>
        <v>0</v>
      </c>
      <c r="E22" s="2" t="s">
        <v>21</v>
      </c>
      <c r="F22" s="2">
        <v>89</v>
      </c>
      <c r="G22" s="2">
        <v>88</v>
      </c>
      <c r="H22" s="19">
        <v>87</v>
      </c>
      <c r="I22" s="62">
        <v>86</v>
      </c>
      <c r="J22" s="62">
        <v>85</v>
      </c>
      <c r="K22" s="60"/>
      <c r="L22" s="61"/>
      <c r="M22" s="14"/>
      <c r="O22" s="7"/>
      <c r="P22" s="7"/>
      <c r="Q22" s="80"/>
      <c r="R22" s="80"/>
      <c r="S22" s="8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89"/>
      <c r="AG22" s="89"/>
      <c r="AH22" s="94"/>
    </row>
    <row r="23" spans="1:34" s="2" customFormat="1" ht="20.25" customHeight="1" hidden="1">
      <c r="A23" s="18" t="s">
        <v>22</v>
      </c>
      <c r="B23" s="18">
        <f>COUNTIF(W45:W102,"B")</f>
        <v>0</v>
      </c>
      <c r="E23" s="2" t="s">
        <v>22</v>
      </c>
      <c r="F23" s="2">
        <v>84</v>
      </c>
      <c r="G23" s="2">
        <v>83</v>
      </c>
      <c r="H23" s="19">
        <v>82</v>
      </c>
      <c r="I23" s="62">
        <v>81</v>
      </c>
      <c r="J23" s="62">
        <v>80</v>
      </c>
      <c r="K23" s="60"/>
      <c r="L23" s="61"/>
      <c r="M23" s="14"/>
      <c r="O23" s="7"/>
      <c r="P23" s="7"/>
      <c r="Q23" s="80"/>
      <c r="R23" s="80"/>
      <c r="S23" s="80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89"/>
      <c r="AG23" s="89"/>
      <c r="AH23" s="94"/>
    </row>
    <row r="24" spans="1:34" s="2" customFormat="1" ht="20.25" customHeight="1" hidden="1">
      <c r="A24" s="18" t="s">
        <v>23</v>
      </c>
      <c r="B24" s="18">
        <f>COUNTIF(W45:W102,"C")</f>
        <v>0</v>
      </c>
      <c r="E24" s="2" t="s">
        <v>23</v>
      </c>
      <c r="F24" s="2">
        <v>79</v>
      </c>
      <c r="G24" s="2">
        <v>75</v>
      </c>
      <c r="H24" s="19">
        <v>70</v>
      </c>
      <c r="I24" s="62">
        <v>65</v>
      </c>
      <c r="J24" s="62">
        <v>60</v>
      </c>
      <c r="K24" s="63"/>
      <c r="L24" s="64"/>
      <c r="M24" s="65"/>
      <c r="N24" s="62"/>
      <c r="O24" s="66"/>
      <c r="P24" s="66"/>
      <c r="Q24" s="83">
        <v>67</v>
      </c>
      <c r="R24" s="83">
        <v>66</v>
      </c>
      <c r="S24" s="83">
        <v>65</v>
      </c>
      <c r="T24" s="84"/>
      <c r="U24" s="84">
        <v>63</v>
      </c>
      <c r="V24" s="84"/>
      <c r="W24" s="84"/>
      <c r="X24" s="84"/>
      <c r="Y24" s="84"/>
      <c r="Z24" s="84"/>
      <c r="AA24" s="15"/>
      <c r="AB24" s="15"/>
      <c r="AC24" s="15"/>
      <c r="AD24" s="15"/>
      <c r="AE24" s="15"/>
      <c r="AF24" s="89"/>
      <c r="AG24" s="89"/>
      <c r="AH24" s="94"/>
    </row>
    <row r="25" spans="1:34" s="2" customFormat="1" ht="20.25" customHeight="1" hidden="1">
      <c r="A25" s="18" t="s">
        <v>24</v>
      </c>
      <c r="B25" s="18">
        <f>SUM(B1:B4)</f>
        <v>0</v>
      </c>
      <c r="H25" s="19"/>
      <c r="I25" s="64"/>
      <c r="J25" s="64"/>
      <c r="K25" s="63"/>
      <c r="L25" s="64"/>
      <c r="M25" s="65"/>
      <c r="N25" s="62"/>
      <c r="O25" s="66"/>
      <c r="P25" s="66"/>
      <c r="Q25" s="83"/>
      <c r="R25" s="83"/>
      <c r="S25" s="83"/>
      <c r="T25" s="84"/>
      <c r="U25" s="84"/>
      <c r="V25" s="84"/>
      <c r="W25" s="84"/>
      <c r="X25" s="84"/>
      <c r="Y25" s="84"/>
      <c r="Z25" s="84"/>
      <c r="AA25" s="15"/>
      <c r="AB25" s="15"/>
      <c r="AC25" s="15"/>
      <c r="AD25" s="15"/>
      <c r="AE25" s="15"/>
      <c r="AF25" s="89"/>
      <c r="AG25" s="89"/>
      <c r="AH25" s="94"/>
    </row>
    <row r="26" spans="1:34" s="2" customFormat="1" ht="20.25" customHeight="1" hidden="1">
      <c r="A26" s="2" t="s">
        <v>25</v>
      </c>
      <c r="B26" s="18">
        <f>SUM(B5:B9)</f>
        <v>0</v>
      </c>
      <c r="H26" s="19"/>
      <c r="I26" s="64"/>
      <c r="J26" s="64"/>
      <c r="K26" s="63"/>
      <c r="L26" s="64"/>
      <c r="M26" s="65"/>
      <c r="N26" s="62"/>
      <c r="O26" s="66"/>
      <c r="P26" s="66"/>
      <c r="Q26" s="83"/>
      <c r="R26" s="83"/>
      <c r="S26" s="83"/>
      <c r="T26" s="84"/>
      <c r="U26" s="84"/>
      <c r="V26" s="84"/>
      <c r="W26" s="84"/>
      <c r="X26" s="84"/>
      <c r="Y26" s="84"/>
      <c r="Z26" s="84"/>
      <c r="AA26" s="15"/>
      <c r="AB26" s="15"/>
      <c r="AC26" s="15"/>
      <c r="AD26" s="15"/>
      <c r="AE26" s="15"/>
      <c r="AF26" s="89"/>
      <c r="AG26" s="89"/>
      <c r="AH26" s="94"/>
    </row>
    <row r="27" spans="1:34" s="2" customFormat="1" ht="20.25" customHeight="1" hidden="1">
      <c r="A27" s="18" t="s">
        <v>26</v>
      </c>
      <c r="B27" s="18">
        <f>SUM(B11:B16)</f>
        <v>0</v>
      </c>
      <c r="H27" s="19"/>
      <c r="I27" s="64"/>
      <c r="J27" s="64"/>
      <c r="K27" s="63"/>
      <c r="L27" s="64"/>
      <c r="M27" s="65"/>
      <c r="N27" s="62"/>
      <c r="O27" s="66"/>
      <c r="P27" s="66"/>
      <c r="Q27" s="83"/>
      <c r="R27" s="83"/>
      <c r="S27" s="83"/>
      <c r="T27" s="84"/>
      <c r="U27" s="84"/>
      <c r="V27" s="84"/>
      <c r="W27" s="84"/>
      <c r="X27" s="84"/>
      <c r="Y27" s="84"/>
      <c r="Z27" s="84"/>
      <c r="AA27" s="15"/>
      <c r="AB27" s="15"/>
      <c r="AC27" s="15"/>
      <c r="AD27" s="15"/>
      <c r="AE27" s="15"/>
      <c r="AF27" s="89"/>
      <c r="AG27" s="89"/>
      <c r="AH27" s="94"/>
    </row>
    <row r="28" spans="1:34" s="2" customFormat="1" ht="20.25" customHeight="1" hidden="1">
      <c r="A28" s="18" t="s">
        <v>27</v>
      </c>
      <c r="B28" s="18">
        <f>SUM(B18:B22)</f>
        <v>0</v>
      </c>
      <c r="H28" s="19"/>
      <c r="I28" s="64"/>
      <c r="J28" s="64"/>
      <c r="K28" s="63"/>
      <c r="L28" s="64"/>
      <c r="M28" s="65"/>
      <c r="N28" s="62"/>
      <c r="O28" s="66"/>
      <c r="P28" s="66"/>
      <c r="Q28" s="83"/>
      <c r="R28" s="83"/>
      <c r="S28" s="83"/>
      <c r="T28" s="84"/>
      <c r="U28" s="84"/>
      <c r="V28" s="84"/>
      <c r="W28" s="84"/>
      <c r="X28" s="84"/>
      <c r="Y28" s="84"/>
      <c r="Z28" s="84"/>
      <c r="AA28" s="15"/>
      <c r="AB28" s="15"/>
      <c r="AC28" s="15"/>
      <c r="AD28" s="15"/>
      <c r="AE28" s="15"/>
      <c r="AF28" s="89"/>
      <c r="AG28" s="89"/>
      <c r="AH28" s="94"/>
    </row>
    <row r="29" spans="1:34" s="2" customFormat="1" ht="20.25" customHeight="1" hidden="1">
      <c r="A29" s="18" t="s">
        <v>22</v>
      </c>
      <c r="B29" s="18">
        <f>B23</f>
        <v>0</v>
      </c>
      <c r="H29" s="19"/>
      <c r="I29" s="64"/>
      <c r="J29" s="64"/>
      <c r="K29" s="63"/>
      <c r="L29" s="64"/>
      <c r="M29" s="65"/>
      <c r="N29" s="62"/>
      <c r="O29" s="66"/>
      <c r="P29" s="66"/>
      <c r="Q29" s="83"/>
      <c r="R29" s="83"/>
      <c r="S29" s="83"/>
      <c r="T29" s="84"/>
      <c r="U29" s="84"/>
      <c r="V29" s="84"/>
      <c r="W29" s="84"/>
      <c r="X29" s="84"/>
      <c r="Y29" s="84"/>
      <c r="Z29" s="84"/>
      <c r="AA29" s="15"/>
      <c r="AB29" s="15"/>
      <c r="AC29" s="15"/>
      <c r="AD29" s="15"/>
      <c r="AE29" s="15"/>
      <c r="AF29" s="89"/>
      <c r="AG29" s="89"/>
      <c r="AH29" s="94"/>
    </row>
    <row r="30" spans="1:34" s="2" customFormat="1" ht="20.25" customHeight="1" hidden="1">
      <c r="A30" s="18" t="s">
        <v>23</v>
      </c>
      <c r="B30" s="18">
        <f>B24</f>
        <v>0</v>
      </c>
      <c r="H30" s="19"/>
      <c r="I30" s="64"/>
      <c r="J30" s="64"/>
      <c r="K30" s="63"/>
      <c r="L30" s="64"/>
      <c r="M30" s="65"/>
      <c r="N30" s="62"/>
      <c r="O30" s="66"/>
      <c r="P30" s="66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15"/>
      <c r="AB30" s="15"/>
      <c r="AC30" s="15"/>
      <c r="AD30" s="15"/>
      <c r="AE30" s="15"/>
      <c r="AF30" s="89"/>
      <c r="AG30" s="89"/>
      <c r="AH30" s="94"/>
    </row>
    <row r="31" spans="1:34" s="2" customFormat="1" ht="42" customHeight="1">
      <c r="A31" s="22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7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s="3" customFormat="1" ht="28.5" customHeight="1">
      <c r="A32" s="24" t="s">
        <v>29</v>
      </c>
      <c r="B32" s="25"/>
      <c r="C32" s="25"/>
      <c r="D32" s="25"/>
      <c r="E32" s="25"/>
      <c r="F32" s="25"/>
      <c r="G32" s="25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9.5" customHeight="1">
      <c r="A33" s="27" t="s">
        <v>30</v>
      </c>
      <c r="B33" s="27"/>
      <c r="C33" s="27" t="s">
        <v>31</v>
      </c>
      <c r="D33" s="27"/>
      <c r="E33" s="27"/>
      <c r="F33" s="27"/>
      <c r="G33" s="27"/>
      <c r="H33" s="27" t="s">
        <v>32</v>
      </c>
      <c r="I33" s="27" t="s">
        <v>33</v>
      </c>
      <c r="J33" s="27" t="s">
        <v>34</v>
      </c>
      <c r="K33" s="27"/>
      <c r="L33" s="27"/>
      <c r="M33" s="27" t="s">
        <v>35</v>
      </c>
      <c r="N33" s="27"/>
      <c r="O33" s="27" t="s">
        <v>36</v>
      </c>
      <c r="P33" s="27"/>
      <c r="Q33" s="27" t="s">
        <v>37</v>
      </c>
      <c r="R33" s="27"/>
      <c r="S33" s="27" t="s">
        <v>38</v>
      </c>
      <c r="T33" s="27" t="s">
        <v>39</v>
      </c>
      <c r="U33" s="27" t="s">
        <v>40</v>
      </c>
      <c r="V33" s="27" t="s">
        <v>41</v>
      </c>
      <c r="W33" s="27" t="s">
        <v>42</v>
      </c>
      <c r="X33" s="27" t="s">
        <v>43</v>
      </c>
      <c r="Y33" s="27" t="s">
        <v>44</v>
      </c>
      <c r="Z33" s="27"/>
      <c r="AA33" s="27"/>
      <c r="AB33" s="27"/>
      <c r="AC33" s="27"/>
      <c r="AD33" s="27"/>
      <c r="AE33" s="27"/>
      <c r="AF33" s="27"/>
      <c r="AG33" s="90" t="s">
        <v>45</v>
      </c>
      <c r="AH33" s="27" t="s">
        <v>46</v>
      </c>
    </row>
    <row r="34" spans="1:34" ht="22.5" customHeight="1">
      <c r="A34" s="27"/>
      <c r="B34" s="27"/>
      <c r="C34" s="27"/>
      <c r="D34" s="27" t="s">
        <v>47</v>
      </c>
      <c r="E34" s="28" t="s">
        <v>48</v>
      </c>
      <c r="F34" s="27" t="s">
        <v>49</v>
      </c>
      <c r="G34" s="27" t="s">
        <v>50</v>
      </c>
      <c r="H34" s="27"/>
      <c r="I34" s="27"/>
      <c r="J34" s="27" t="s">
        <v>51</v>
      </c>
      <c r="K34" s="27" t="s">
        <v>52</v>
      </c>
      <c r="L34" s="27" t="s">
        <v>53</v>
      </c>
      <c r="M34" s="68"/>
      <c r="N34" s="27"/>
      <c r="O34" s="27" t="s">
        <v>54</v>
      </c>
      <c r="P34" s="27" t="s">
        <v>55</v>
      </c>
      <c r="Q34" s="27" t="s">
        <v>56</v>
      </c>
      <c r="R34" s="27" t="s">
        <v>57</v>
      </c>
      <c r="S34" s="27"/>
      <c r="T34" s="27"/>
      <c r="U34" s="27"/>
      <c r="V34" s="27"/>
      <c r="W34" s="27"/>
      <c r="X34" s="27"/>
      <c r="Y34" s="27">
        <v>1</v>
      </c>
      <c r="Z34" s="27">
        <v>2</v>
      </c>
      <c r="AA34" s="27">
        <v>3</v>
      </c>
      <c r="AB34" s="27">
        <v>4</v>
      </c>
      <c r="AC34" s="27">
        <v>5</v>
      </c>
      <c r="AD34" s="27">
        <v>6</v>
      </c>
      <c r="AE34" s="27">
        <v>7</v>
      </c>
      <c r="AF34" s="90" t="s">
        <v>58</v>
      </c>
      <c r="AG34" s="90"/>
      <c r="AH34" s="27"/>
    </row>
    <row r="35" spans="1:34" ht="57" customHeight="1">
      <c r="A35" s="29" t="s">
        <v>59</v>
      </c>
      <c r="B35" s="29" t="s">
        <v>60</v>
      </c>
      <c r="C35" s="27"/>
      <c r="D35" s="30" t="s">
        <v>61</v>
      </c>
      <c r="E35" s="31" t="s">
        <v>62</v>
      </c>
      <c r="F35" s="32" t="s">
        <v>63</v>
      </c>
      <c r="G35" s="33" t="s">
        <v>64</v>
      </c>
      <c r="H35" s="34">
        <v>2</v>
      </c>
      <c r="I35" s="48" t="s">
        <v>65</v>
      </c>
      <c r="J35" s="69" t="s">
        <v>66</v>
      </c>
      <c r="K35" s="69" t="s">
        <v>67</v>
      </c>
      <c r="L35" s="69" t="s">
        <v>68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91"/>
      <c r="AG35" s="91"/>
      <c r="AH35" s="70"/>
    </row>
    <row r="36" spans="1:34" ht="45.75" customHeight="1">
      <c r="A36" s="35"/>
      <c r="B36" s="35"/>
      <c r="C36" s="27"/>
      <c r="D36" s="30" t="s">
        <v>69</v>
      </c>
      <c r="E36" s="31"/>
      <c r="F36" s="32"/>
      <c r="G36" s="36" t="s">
        <v>70</v>
      </c>
      <c r="H36" s="37">
        <v>2</v>
      </c>
      <c r="I36" s="48" t="s">
        <v>65</v>
      </c>
      <c r="J36" s="71" t="s">
        <v>66</v>
      </c>
      <c r="K36" s="71" t="s">
        <v>71</v>
      </c>
      <c r="L36" s="71" t="s">
        <v>72</v>
      </c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91"/>
      <c r="AG36" s="91"/>
      <c r="AH36" s="70"/>
    </row>
    <row r="37" spans="1:34" ht="45" customHeight="1">
      <c r="A37" s="35"/>
      <c r="B37" s="35"/>
      <c r="C37" s="27"/>
      <c r="D37" s="30" t="s">
        <v>73</v>
      </c>
      <c r="E37" s="38" t="s">
        <v>74</v>
      </c>
      <c r="F37" s="36" t="s">
        <v>75</v>
      </c>
      <c r="G37" s="36" t="s">
        <v>76</v>
      </c>
      <c r="H37" s="37">
        <v>1.5</v>
      </c>
      <c r="I37" s="48" t="s">
        <v>65</v>
      </c>
      <c r="J37" s="71" t="s">
        <v>66</v>
      </c>
      <c r="K37" s="71" t="s">
        <v>71</v>
      </c>
      <c r="L37" s="71" t="s">
        <v>72</v>
      </c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91"/>
      <c r="AG37" s="91"/>
      <c r="AH37" s="70"/>
    </row>
    <row r="38" spans="1:34" ht="33" customHeight="1">
      <c r="A38" s="35"/>
      <c r="B38" s="35"/>
      <c r="C38" s="27"/>
      <c r="D38" s="30" t="s">
        <v>77</v>
      </c>
      <c r="E38" s="38"/>
      <c r="F38" s="36"/>
      <c r="G38" s="36" t="s">
        <v>78</v>
      </c>
      <c r="H38" s="37">
        <v>1.5</v>
      </c>
      <c r="I38" s="48" t="s">
        <v>65</v>
      </c>
      <c r="J38" s="71" t="s">
        <v>66</v>
      </c>
      <c r="K38" s="71" t="s">
        <v>71</v>
      </c>
      <c r="L38" s="71" t="s">
        <v>72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91"/>
      <c r="AG38" s="91"/>
      <c r="AH38" s="70"/>
    </row>
    <row r="39" spans="1:34" ht="54" customHeight="1">
      <c r="A39" s="35"/>
      <c r="B39" s="35"/>
      <c r="C39" s="27"/>
      <c r="D39" s="30" t="s">
        <v>79</v>
      </c>
      <c r="E39" s="38" t="s">
        <v>80</v>
      </c>
      <c r="F39" s="39" t="s">
        <v>81</v>
      </c>
      <c r="G39" s="36" t="s">
        <v>82</v>
      </c>
      <c r="H39" s="37">
        <v>2</v>
      </c>
      <c r="I39" s="48" t="s">
        <v>65</v>
      </c>
      <c r="J39" s="71" t="s">
        <v>83</v>
      </c>
      <c r="K39" s="71" t="s">
        <v>84</v>
      </c>
      <c r="L39" s="71" t="s">
        <v>85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91"/>
      <c r="AG39" s="91"/>
      <c r="AH39" s="70"/>
    </row>
    <row r="40" spans="1:34" ht="46.5" customHeight="1">
      <c r="A40" s="35"/>
      <c r="B40" s="35"/>
      <c r="C40" s="27"/>
      <c r="D40" s="30" t="s">
        <v>86</v>
      </c>
      <c r="E40" s="38"/>
      <c r="F40" s="39"/>
      <c r="G40" s="33" t="s">
        <v>87</v>
      </c>
      <c r="H40" s="34">
        <v>2</v>
      </c>
      <c r="I40" s="48" t="s">
        <v>65</v>
      </c>
      <c r="J40" s="69" t="s">
        <v>83</v>
      </c>
      <c r="K40" s="69" t="s">
        <v>84</v>
      </c>
      <c r="L40" s="69" t="s">
        <v>85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91"/>
      <c r="AG40" s="91"/>
      <c r="AH40" s="70"/>
    </row>
    <row r="41" spans="1:34" ht="48" customHeight="1">
      <c r="A41" s="35"/>
      <c r="B41" s="35"/>
      <c r="C41" s="27"/>
      <c r="D41" s="30" t="s">
        <v>88</v>
      </c>
      <c r="E41" s="40" t="s">
        <v>89</v>
      </c>
      <c r="F41" s="41" t="s">
        <v>90</v>
      </c>
      <c r="G41" s="36" t="s">
        <v>91</v>
      </c>
      <c r="H41" s="37">
        <v>1.5</v>
      </c>
      <c r="I41" s="48" t="s">
        <v>65</v>
      </c>
      <c r="J41" s="71" t="s">
        <v>83</v>
      </c>
      <c r="K41" s="69" t="s">
        <v>92</v>
      </c>
      <c r="L41" s="69" t="s">
        <v>93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91"/>
      <c r="AG41" s="91"/>
      <c r="AH41" s="70"/>
    </row>
    <row r="42" spans="1:34" ht="36" customHeight="1">
      <c r="A42" s="42"/>
      <c r="B42" s="42"/>
      <c r="C42" s="27"/>
      <c r="D42" s="30" t="s">
        <v>94</v>
      </c>
      <c r="E42" s="43"/>
      <c r="F42" s="44"/>
      <c r="G42" s="36" t="s">
        <v>95</v>
      </c>
      <c r="H42" s="37">
        <v>1.5</v>
      </c>
      <c r="I42" s="48" t="s">
        <v>65</v>
      </c>
      <c r="J42" s="71" t="s">
        <v>83</v>
      </c>
      <c r="K42" s="71" t="s">
        <v>96</v>
      </c>
      <c r="L42" s="71" t="s">
        <v>97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91"/>
      <c r="AG42" s="91"/>
      <c r="AH42" s="70"/>
    </row>
    <row r="43" spans="1:34" ht="75" customHeight="1">
      <c r="A43" s="45" t="s">
        <v>59</v>
      </c>
      <c r="B43" s="45" t="s">
        <v>60</v>
      </c>
      <c r="C43" s="27"/>
      <c r="D43" s="30" t="s">
        <v>98</v>
      </c>
      <c r="E43" s="38" t="s">
        <v>99</v>
      </c>
      <c r="F43" s="39" t="s">
        <v>100</v>
      </c>
      <c r="G43" s="33" t="s">
        <v>101</v>
      </c>
      <c r="H43" s="34">
        <v>2</v>
      </c>
      <c r="I43" s="48" t="s">
        <v>65</v>
      </c>
      <c r="J43" s="69" t="s">
        <v>83</v>
      </c>
      <c r="K43" s="71" t="s">
        <v>96</v>
      </c>
      <c r="L43" s="71" t="s">
        <v>97</v>
      </c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91"/>
      <c r="AG43" s="91"/>
      <c r="AH43" s="70"/>
    </row>
    <row r="44" spans="1:34" ht="60.75" customHeight="1">
      <c r="A44" s="45"/>
      <c r="B44" s="45"/>
      <c r="C44" s="27"/>
      <c r="D44" s="30" t="s">
        <v>102</v>
      </c>
      <c r="E44" s="38"/>
      <c r="F44" s="39"/>
      <c r="G44" s="33" t="s">
        <v>103</v>
      </c>
      <c r="H44" s="34">
        <v>2</v>
      </c>
      <c r="I44" s="48" t="s">
        <v>65</v>
      </c>
      <c r="J44" s="69" t="s">
        <v>83</v>
      </c>
      <c r="K44" s="71" t="s">
        <v>96</v>
      </c>
      <c r="L44" s="71" t="s">
        <v>97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91"/>
      <c r="AG44" s="91"/>
      <c r="AH44" s="70"/>
    </row>
    <row r="45" spans="1:34" s="4" customFormat="1" ht="42" customHeight="1">
      <c r="A45" s="45"/>
      <c r="B45" s="45"/>
      <c r="C45" s="36"/>
      <c r="D45" s="30" t="s">
        <v>104</v>
      </c>
      <c r="E45" s="46" t="s">
        <v>105</v>
      </c>
      <c r="F45" s="47" t="s">
        <v>106</v>
      </c>
      <c r="G45" s="33" t="s">
        <v>107</v>
      </c>
      <c r="H45" s="48">
        <v>1</v>
      </c>
      <c r="I45" s="48" t="s">
        <v>65</v>
      </c>
      <c r="J45" s="69" t="s">
        <v>83</v>
      </c>
      <c r="K45" s="71" t="s">
        <v>96</v>
      </c>
      <c r="L45" s="71" t="s">
        <v>97</v>
      </c>
      <c r="M45" s="72"/>
      <c r="N45" s="72"/>
      <c r="O45" s="73"/>
      <c r="P45" s="73"/>
      <c r="Q45" s="85"/>
      <c r="R45" s="73"/>
      <c r="S45" s="73"/>
      <c r="T45" s="73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92"/>
      <c r="AG45" s="95"/>
      <c r="AH45" s="72"/>
    </row>
    <row r="46" spans="1:34" s="4" customFormat="1" ht="63" customHeight="1">
      <c r="A46" s="45"/>
      <c r="B46" s="45"/>
      <c r="C46" s="36"/>
      <c r="D46" s="30" t="s">
        <v>108</v>
      </c>
      <c r="E46" s="46"/>
      <c r="F46" s="47"/>
      <c r="G46" s="33" t="s">
        <v>109</v>
      </c>
      <c r="H46" s="48">
        <v>2</v>
      </c>
      <c r="I46" s="48" t="s">
        <v>65</v>
      </c>
      <c r="J46" s="69" t="s">
        <v>110</v>
      </c>
      <c r="K46" s="69" t="s">
        <v>111</v>
      </c>
      <c r="L46" s="69" t="s">
        <v>112</v>
      </c>
      <c r="M46" s="72"/>
      <c r="N46" s="72"/>
      <c r="O46" s="73"/>
      <c r="P46" s="73"/>
      <c r="Q46" s="85"/>
      <c r="R46" s="73"/>
      <c r="S46" s="73"/>
      <c r="T46" s="73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92"/>
      <c r="AG46" s="95"/>
      <c r="AH46" s="72"/>
    </row>
    <row r="47" spans="1:34" s="4" customFormat="1" ht="51" customHeight="1">
      <c r="A47" s="45"/>
      <c r="B47" s="45"/>
      <c r="C47" s="36"/>
      <c r="D47" s="30" t="s">
        <v>113</v>
      </c>
      <c r="E47" s="46"/>
      <c r="F47" s="47"/>
      <c r="G47" s="33" t="s">
        <v>114</v>
      </c>
      <c r="H47" s="34">
        <v>2</v>
      </c>
      <c r="I47" s="48" t="s">
        <v>65</v>
      </c>
      <c r="J47" s="69" t="s">
        <v>110</v>
      </c>
      <c r="K47" s="69" t="s">
        <v>111</v>
      </c>
      <c r="L47" s="69" t="s">
        <v>112</v>
      </c>
      <c r="M47" s="72"/>
      <c r="N47" s="72"/>
      <c r="O47" s="73"/>
      <c r="P47" s="73"/>
      <c r="Q47" s="85"/>
      <c r="R47" s="73"/>
      <c r="S47" s="73"/>
      <c r="T47" s="72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92"/>
      <c r="AG47" s="95"/>
      <c r="AH47" s="72"/>
    </row>
    <row r="48" spans="1:34" s="4" customFormat="1" ht="33" customHeight="1">
      <c r="A48" s="45"/>
      <c r="B48" s="45"/>
      <c r="C48" s="36"/>
      <c r="D48" s="30" t="s">
        <v>115</v>
      </c>
      <c r="E48" s="46" t="s">
        <v>116</v>
      </c>
      <c r="F48" s="39" t="s">
        <v>117</v>
      </c>
      <c r="G48" s="33" t="s">
        <v>118</v>
      </c>
      <c r="H48" s="48">
        <v>2</v>
      </c>
      <c r="I48" s="48" t="s">
        <v>65</v>
      </c>
      <c r="J48" s="69" t="s">
        <v>119</v>
      </c>
      <c r="K48" s="69" t="s">
        <v>120</v>
      </c>
      <c r="L48" s="69" t="s">
        <v>121</v>
      </c>
      <c r="M48" s="72"/>
      <c r="N48" s="72"/>
      <c r="O48" s="73"/>
      <c r="P48" s="73"/>
      <c r="Q48" s="85"/>
      <c r="R48" s="73"/>
      <c r="S48" s="73"/>
      <c r="T48" s="72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92"/>
      <c r="AG48" s="95"/>
      <c r="AH48" s="72"/>
    </row>
    <row r="49" spans="1:34" s="4" customFormat="1" ht="36.75" customHeight="1">
      <c r="A49" s="45"/>
      <c r="B49" s="45"/>
      <c r="C49" s="36"/>
      <c r="D49" s="30" t="s">
        <v>122</v>
      </c>
      <c r="E49" s="46"/>
      <c r="F49" s="39"/>
      <c r="G49" s="33" t="s">
        <v>123</v>
      </c>
      <c r="H49" s="48">
        <v>1.5</v>
      </c>
      <c r="I49" s="48" t="s">
        <v>65</v>
      </c>
      <c r="J49" s="69" t="s">
        <v>119</v>
      </c>
      <c r="K49" s="69" t="s">
        <v>124</v>
      </c>
      <c r="L49" s="69" t="s">
        <v>121</v>
      </c>
      <c r="M49" s="72"/>
      <c r="N49" s="72"/>
      <c r="O49" s="73"/>
      <c r="P49" s="73"/>
      <c r="Q49" s="85"/>
      <c r="R49" s="73"/>
      <c r="S49" s="73"/>
      <c r="T49" s="72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92"/>
      <c r="AG49" s="95"/>
      <c r="AH49" s="72"/>
    </row>
    <row r="50" spans="1:34" s="4" customFormat="1" ht="60" customHeight="1">
      <c r="A50" s="45"/>
      <c r="B50" s="45"/>
      <c r="C50" s="36"/>
      <c r="D50" s="30" t="s">
        <v>125</v>
      </c>
      <c r="E50" s="46"/>
      <c r="F50" s="39"/>
      <c r="G50" s="36" t="s">
        <v>126</v>
      </c>
      <c r="H50" s="49">
        <v>1.5</v>
      </c>
      <c r="I50" s="48" t="s">
        <v>65</v>
      </c>
      <c r="J50" s="74" t="s">
        <v>119</v>
      </c>
      <c r="K50" s="74" t="s">
        <v>124</v>
      </c>
      <c r="L50" s="74" t="s">
        <v>121</v>
      </c>
      <c r="M50" s="72"/>
      <c r="N50" s="72"/>
      <c r="O50" s="73"/>
      <c r="P50" s="73"/>
      <c r="Q50" s="85"/>
      <c r="R50" s="73"/>
      <c r="S50" s="73"/>
      <c r="T50" s="72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92"/>
      <c r="AG50" s="95"/>
      <c r="AH50" s="72"/>
    </row>
    <row r="51" spans="1:34" s="4" customFormat="1" ht="72" customHeight="1">
      <c r="A51" s="50" t="s">
        <v>59</v>
      </c>
      <c r="B51" s="50" t="s">
        <v>60</v>
      </c>
      <c r="C51" s="36"/>
      <c r="D51" s="30" t="s">
        <v>127</v>
      </c>
      <c r="E51" s="38" t="s">
        <v>128</v>
      </c>
      <c r="F51" s="39" t="s">
        <v>129</v>
      </c>
      <c r="G51" s="36" t="s">
        <v>130</v>
      </c>
      <c r="H51" s="49">
        <v>2</v>
      </c>
      <c r="I51" s="48" t="s">
        <v>65</v>
      </c>
      <c r="J51" s="74" t="s">
        <v>83</v>
      </c>
      <c r="K51" s="71" t="s">
        <v>96</v>
      </c>
      <c r="L51" s="71" t="s">
        <v>97</v>
      </c>
      <c r="M51" s="72"/>
      <c r="N51" s="72"/>
      <c r="O51" s="73"/>
      <c r="P51" s="73"/>
      <c r="Q51" s="85"/>
      <c r="R51" s="73"/>
      <c r="S51" s="73"/>
      <c r="T51" s="72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92"/>
      <c r="AG51" s="95"/>
      <c r="AH51" s="72"/>
    </row>
    <row r="52" spans="1:34" s="4" customFormat="1" ht="75" customHeight="1">
      <c r="A52" s="51"/>
      <c r="B52" s="51"/>
      <c r="C52" s="36"/>
      <c r="D52" s="30" t="s">
        <v>131</v>
      </c>
      <c r="E52" s="38"/>
      <c r="F52" s="39"/>
      <c r="G52" s="33" t="s">
        <v>132</v>
      </c>
      <c r="H52" s="48">
        <v>2</v>
      </c>
      <c r="I52" s="48" t="s">
        <v>65</v>
      </c>
      <c r="J52" s="75" t="s">
        <v>133</v>
      </c>
      <c r="K52" s="75" t="s">
        <v>134</v>
      </c>
      <c r="L52" s="75" t="s">
        <v>135</v>
      </c>
      <c r="M52" s="72"/>
      <c r="N52" s="72"/>
      <c r="O52" s="73"/>
      <c r="P52" s="73"/>
      <c r="Q52" s="85"/>
      <c r="R52" s="73"/>
      <c r="S52" s="73"/>
      <c r="T52" s="72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92"/>
      <c r="AG52" s="95"/>
      <c r="AH52" s="72"/>
    </row>
    <row r="53" spans="1:34" s="4" customFormat="1" ht="52.5" customHeight="1">
      <c r="A53" s="51"/>
      <c r="B53" s="51"/>
      <c r="C53" s="36"/>
      <c r="D53" s="30" t="s">
        <v>136</v>
      </c>
      <c r="E53" s="38" t="s">
        <v>137</v>
      </c>
      <c r="F53" s="39" t="s">
        <v>138</v>
      </c>
      <c r="G53" s="33" t="s">
        <v>139</v>
      </c>
      <c r="H53" s="48">
        <v>2</v>
      </c>
      <c r="I53" s="48" t="s">
        <v>65</v>
      </c>
      <c r="J53" s="75" t="s">
        <v>133</v>
      </c>
      <c r="K53" s="75" t="s">
        <v>140</v>
      </c>
      <c r="L53" s="75" t="s">
        <v>135</v>
      </c>
      <c r="M53" s="72"/>
      <c r="N53" s="72"/>
      <c r="O53" s="73"/>
      <c r="P53" s="73"/>
      <c r="Q53" s="85"/>
      <c r="R53" s="73"/>
      <c r="S53" s="73"/>
      <c r="T53" s="72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92"/>
      <c r="AG53" s="95"/>
      <c r="AH53" s="72"/>
    </row>
    <row r="54" spans="1:34" s="4" customFormat="1" ht="51" customHeight="1">
      <c r="A54" s="51"/>
      <c r="B54" s="51"/>
      <c r="C54" s="36"/>
      <c r="D54" s="30" t="s">
        <v>141</v>
      </c>
      <c r="E54" s="38"/>
      <c r="F54" s="39"/>
      <c r="G54" s="33" t="s">
        <v>142</v>
      </c>
      <c r="H54" s="48">
        <v>2</v>
      </c>
      <c r="I54" s="48" t="s">
        <v>65</v>
      </c>
      <c r="J54" s="75" t="s">
        <v>133</v>
      </c>
      <c r="K54" s="75" t="s">
        <v>140</v>
      </c>
      <c r="L54" s="75" t="s">
        <v>135</v>
      </c>
      <c r="M54" s="72"/>
      <c r="N54" s="72"/>
      <c r="O54" s="73"/>
      <c r="P54" s="73"/>
      <c r="Q54" s="85"/>
      <c r="R54" s="73"/>
      <c r="S54" s="73"/>
      <c r="T54" s="72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92"/>
      <c r="AG54" s="95"/>
      <c r="AH54" s="72"/>
    </row>
    <row r="55" spans="1:34" s="4" customFormat="1" ht="66" customHeight="1">
      <c r="A55" s="51"/>
      <c r="B55" s="51"/>
      <c r="C55" s="36"/>
      <c r="D55" s="30" t="s">
        <v>143</v>
      </c>
      <c r="E55" s="52" t="s">
        <v>144</v>
      </c>
      <c r="F55" s="39" t="s">
        <v>145</v>
      </c>
      <c r="G55" s="53" t="s">
        <v>146</v>
      </c>
      <c r="H55" s="54">
        <v>1.5</v>
      </c>
      <c r="I55" s="48" t="s">
        <v>65</v>
      </c>
      <c r="J55" s="76" t="s">
        <v>83</v>
      </c>
      <c r="K55" s="76" t="s">
        <v>147</v>
      </c>
      <c r="L55" s="76" t="s">
        <v>148</v>
      </c>
      <c r="M55" s="72"/>
      <c r="N55" s="72"/>
      <c r="O55" s="73"/>
      <c r="P55" s="73"/>
      <c r="Q55" s="85"/>
      <c r="R55" s="73"/>
      <c r="S55" s="73"/>
      <c r="T55" s="72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92"/>
      <c r="AG55" s="95"/>
      <c r="AH55" s="72"/>
    </row>
    <row r="56" spans="1:34" s="4" customFormat="1" ht="60" customHeight="1">
      <c r="A56" s="51"/>
      <c r="B56" s="51"/>
      <c r="C56" s="36"/>
      <c r="D56" s="30" t="s">
        <v>149</v>
      </c>
      <c r="E56" s="52"/>
      <c r="F56" s="39"/>
      <c r="G56" s="53" t="s">
        <v>150</v>
      </c>
      <c r="H56" s="54">
        <v>1.5</v>
      </c>
      <c r="I56" s="48" t="s">
        <v>65</v>
      </c>
      <c r="J56" s="76" t="s">
        <v>83</v>
      </c>
      <c r="K56" s="76" t="s">
        <v>147</v>
      </c>
      <c r="L56" s="76" t="s">
        <v>148</v>
      </c>
      <c r="M56" s="72"/>
      <c r="N56" s="72"/>
      <c r="O56" s="73"/>
      <c r="P56" s="73"/>
      <c r="Q56" s="85"/>
      <c r="R56" s="73"/>
      <c r="S56" s="73"/>
      <c r="T56" s="72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92"/>
      <c r="AG56" s="95"/>
      <c r="AH56" s="72"/>
    </row>
    <row r="57" spans="1:34" s="4" customFormat="1" ht="48.75" customHeight="1">
      <c r="A57" s="55"/>
      <c r="B57" s="55"/>
      <c r="C57" s="36"/>
      <c r="D57" s="30" t="s">
        <v>151</v>
      </c>
      <c r="E57" s="52"/>
      <c r="F57" s="39"/>
      <c r="G57" s="53" t="s">
        <v>152</v>
      </c>
      <c r="H57" s="54">
        <v>2</v>
      </c>
      <c r="I57" s="48" t="s">
        <v>65</v>
      </c>
      <c r="J57" s="76" t="s">
        <v>83</v>
      </c>
      <c r="K57" s="76" t="s">
        <v>147</v>
      </c>
      <c r="L57" s="76" t="s">
        <v>148</v>
      </c>
      <c r="M57" s="72"/>
      <c r="N57" s="72"/>
      <c r="O57" s="73"/>
      <c r="P57" s="73"/>
      <c r="Q57" s="85"/>
      <c r="R57" s="73"/>
      <c r="S57" s="73"/>
      <c r="T57" s="72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92"/>
      <c r="AG57" s="95"/>
      <c r="AH57" s="72"/>
    </row>
    <row r="58" spans="1:34" s="4" customFormat="1" ht="42" customHeight="1">
      <c r="A58" s="50" t="s">
        <v>59</v>
      </c>
      <c r="B58" s="50" t="s">
        <v>60</v>
      </c>
      <c r="C58" s="36"/>
      <c r="D58" s="56" t="s">
        <v>153</v>
      </c>
      <c r="E58" s="57" t="s">
        <v>154</v>
      </c>
      <c r="F58" s="58" t="s">
        <v>155</v>
      </c>
      <c r="G58" s="36" t="s">
        <v>156</v>
      </c>
      <c r="H58" s="49">
        <v>1.5</v>
      </c>
      <c r="I58" s="48" t="s">
        <v>65</v>
      </c>
      <c r="J58" s="76" t="s">
        <v>133</v>
      </c>
      <c r="K58" s="76" t="s">
        <v>134</v>
      </c>
      <c r="L58" s="76" t="s">
        <v>135</v>
      </c>
      <c r="M58" s="72"/>
      <c r="N58" s="72"/>
      <c r="O58" s="73"/>
      <c r="P58" s="73"/>
      <c r="Q58" s="85"/>
      <c r="R58" s="73"/>
      <c r="S58" s="73"/>
      <c r="T58" s="72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92"/>
      <c r="AG58" s="95"/>
      <c r="AH58" s="72"/>
    </row>
    <row r="59" spans="1:34" s="4" customFormat="1" ht="58.5" customHeight="1">
      <c r="A59" s="51"/>
      <c r="B59" s="51"/>
      <c r="C59" s="36"/>
      <c r="D59" s="56" t="s">
        <v>157</v>
      </c>
      <c r="E59" s="57"/>
      <c r="F59" s="58"/>
      <c r="G59" s="33" t="s">
        <v>158</v>
      </c>
      <c r="H59" s="48">
        <v>1.5</v>
      </c>
      <c r="I59" s="48" t="s">
        <v>65</v>
      </c>
      <c r="J59" s="75" t="s">
        <v>133</v>
      </c>
      <c r="K59" s="75" t="s">
        <v>134</v>
      </c>
      <c r="L59" s="75" t="s">
        <v>135</v>
      </c>
      <c r="M59" s="77"/>
      <c r="N59" s="77"/>
      <c r="O59" s="78"/>
      <c r="P59" s="78"/>
      <c r="Q59" s="87"/>
      <c r="R59" s="78"/>
      <c r="S59" s="78"/>
      <c r="T59" s="77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93"/>
      <c r="AG59" s="96"/>
      <c r="AH59" s="77"/>
    </row>
    <row r="60" spans="1:34" s="4" customFormat="1" ht="54" customHeight="1">
      <c r="A60" s="51"/>
      <c r="B60" s="51"/>
      <c r="C60" s="36"/>
      <c r="D60" s="56" t="s">
        <v>159</v>
      </c>
      <c r="E60" s="46" t="s">
        <v>160</v>
      </c>
      <c r="F60" s="39" t="s">
        <v>161</v>
      </c>
      <c r="G60" s="33" t="s">
        <v>162</v>
      </c>
      <c r="H60" s="48">
        <v>2</v>
      </c>
      <c r="I60" s="48" t="s">
        <v>65</v>
      </c>
      <c r="J60" s="69" t="s">
        <v>133</v>
      </c>
      <c r="K60" s="69" t="s">
        <v>163</v>
      </c>
      <c r="L60" s="69" t="s">
        <v>164</v>
      </c>
      <c r="M60" s="77"/>
      <c r="N60" s="77"/>
      <c r="O60" s="78"/>
      <c r="P60" s="78"/>
      <c r="Q60" s="87"/>
      <c r="R60" s="78"/>
      <c r="S60" s="78"/>
      <c r="T60" s="77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93"/>
      <c r="AG60" s="96"/>
      <c r="AH60" s="77"/>
    </row>
    <row r="61" spans="1:34" s="4" customFormat="1" ht="45.75" customHeight="1">
      <c r="A61" s="51"/>
      <c r="B61" s="51"/>
      <c r="C61" s="36"/>
      <c r="D61" s="56" t="s">
        <v>165</v>
      </c>
      <c r="E61" s="46"/>
      <c r="F61" s="39"/>
      <c r="G61" s="33" t="s">
        <v>166</v>
      </c>
      <c r="H61" s="48">
        <v>2</v>
      </c>
      <c r="I61" s="48" t="s">
        <v>65</v>
      </c>
      <c r="J61" s="69" t="s">
        <v>133</v>
      </c>
      <c r="K61" s="69" t="s">
        <v>163</v>
      </c>
      <c r="L61" s="69" t="s">
        <v>164</v>
      </c>
      <c r="M61" s="77"/>
      <c r="N61" s="77"/>
      <c r="O61" s="78"/>
      <c r="P61" s="78"/>
      <c r="Q61" s="87"/>
      <c r="R61" s="78"/>
      <c r="S61" s="78"/>
      <c r="T61" s="77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93"/>
      <c r="AG61" s="96"/>
      <c r="AH61" s="77"/>
    </row>
    <row r="62" spans="1:34" s="4" customFormat="1" ht="66" customHeight="1">
      <c r="A62" s="51"/>
      <c r="B62" s="51"/>
      <c r="C62" s="36"/>
      <c r="D62" s="56" t="s">
        <v>167</v>
      </c>
      <c r="E62" s="38" t="s">
        <v>168</v>
      </c>
      <c r="F62" s="39" t="s">
        <v>169</v>
      </c>
      <c r="G62" s="33" t="s">
        <v>170</v>
      </c>
      <c r="H62" s="48">
        <v>2</v>
      </c>
      <c r="I62" s="48" t="s">
        <v>65</v>
      </c>
      <c r="J62" s="69" t="s">
        <v>66</v>
      </c>
      <c r="K62" s="79" t="s">
        <v>171</v>
      </c>
      <c r="L62" s="69" t="s">
        <v>172</v>
      </c>
      <c r="M62" s="77"/>
      <c r="N62" s="77"/>
      <c r="O62" s="78"/>
      <c r="P62" s="78"/>
      <c r="Q62" s="87"/>
      <c r="R62" s="78"/>
      <c r="S62" s="78"/>
      <c r="T62" s="77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3"/>
      <c r="AG62" s="96"/>
      <c r="AH62" s="77"/>
    </row>
    <row r="63" spans="1:34" s="4" customFormat="1" ht="40.5" customHeight="1">
      <c r="A63" s="51"/>
      <c r="B63" s="51"/>
      <c r="C63" s="36"/>
      <c r="D63" s="56" t="s">
        <v>173</v>
      </c>
      <c r="E63" s="38"/>
      <c r="F63" s="39"/>
      <c r="G63" s="33" t="s">
        <v>174</v>
      </c>
      <c r="H63" s="48">
        <v>1.5</v>
      </c>
      <c r="I63" s="48" t="s">
        <v>65</v>
      </c>
      <c r="J63" s="69" t="s">
        <v>119</v>
      </c>
      <c r="K63" s="69" t="s">
        <v>175</v>
      </c>
      <c r="L63" s="69" t="s">
        <v>176</v>
      </c>
      <c r="M63" s="77"/>
      <c r="N63" s="77"/>
      <c r="O63" s="78"/>
      <c r="P63" s="78"/>
      <c r="Q63" s="87"/>
      <c r="R63" s="78"/>
      <c r="S63" s="78"/>
      <c r="T63" s="77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93"/>
      <c r="AG63" s="96"/>
      <c r="AH63" s="77"/>
    </row>
    <row r="64" spans="1:34" s="4" customFormat="1" ht="52.5" customHeight="1">
      <c r="A64" s="51"/>
      <c r="B64" s="51"/>
      <c r="C64" s="36"/>
      <c r="D64" s="56" t="s">
        <v>177</v>
      </c>
      <c r="E64" s="38"/>
      <c r="F64" s="39"/>
      <c r="G64" s="59" t="s">
        <v>178</v>
      </c>
      <c r="H64" s="48">
        <v>1.5</v>
      </c>
      <c r="I64" s="48" t="s">
        <v>65</v>
      </c>
      <c r="J64" s="69" t="s">
        <v>66</v>
      </c>
      <c r="K64" s="69" t="s">
        <v>179</v>
      </c>
      <c r="L64" s="69" t="s">
        <v>180</v>
      </c>
      <c r="M64" s="77"/>
      <c r="N64" s="77"/>
      <c r="O64" s="78"/>
      <c r="P64" s="78"/>
      <c r="Q64" s="87"/>
      <c r="R64" s="78"/>
      <c r="S64" s="78"/>
      <c r="T64" s="77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93"/>
      <c r="AG64" s="96"/>
      <c r="AH64" s="77"/>
    </row>
    <row r="65" spans="1:34" s="4" customFormat="1" ht="31.5" customHeight="1">
      <c r="A65" s="51"/>
      <c r="B65" s="51"/>
      <c r="C65" s="36"/>
      <c r="D65" s="56" t="s">
        <v>181</v>
      </c>
      <c r="E65" s="38" t="s">
        <v>168</v>
      </c>
      <c r="F65" s="39" t="s">
        <v>182</v>
      </c>
      <c r="G65" s="33" t="s">
        <v>183</v>
      </c>
      <c r="H65" s="49">
        <v>1.5</v>
      </c>
      <c r="I65" s="48" t="s">
        <v>65</v>
      </c>
      <c r="J65" s="74" t="s">
        <v>133</v>
      </c>
      <c r="K65" s="74" t="s">
        <v>184</v>
      </c>
      <c r="L65" s="74" t="s">
        <v>185</v>
      </c>
      <c r="M65" s="77"/>
      <c r="N65" s="77"/>
      <c r="O65" s="78"/>
      <c r="P65" s="78"/>
      <c r="Q65" s="87"/>
      <c r="R65" s="78"/>
      <c r="S65" s="78"/>
      <c r="T65" s="77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93"/>
      <c r="AG65" s="96"/>
      <c r="AH65" s="77"/>
    </row>
    <row r="66" spans="1:34" s="4" customFormat="1" ht="42.75" customHeight="1">
      <c r="A66" s="55"/>
      <c r="B66" s="55"/>
      <c r="C66" s="36"/>
      <c r="D66" s="56" t="s">
        <v>186</v>
      </c>
      <c r="E66" s="38"/>
      <c r="F66" s="39"/>
      <c r="G66" s="36" t="s">
        <v>187</v>
      </c>
      <c r="H66" s="49">
        <v>1.5</v>
      </c>
      <c r="I66" s="48" t="s">
        <v>65</v>
      </c>
      <c r="J66" s="74" t="s">
        <v>133</v>
      </c>
      <c r="K66" s="74" t="s">
        <v>184</v>
      </c>
      <c r="L66" s="74" t="s">
        <v>185</v>
      </c>
      <c r="M66" s="72"/>
      <c r="N66" s="72"/>
      <c r="O66" s="73"/>
      <c r="P66" s="73"/>
      <c r="Q66" s="85"/>
      <c r="R66" s="73"/>
      <c r="S66" s="73"/>
      <c r="T66" s="72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92"/>
      <c r="AG66" s="95"/>
      <c r="AH66" s="72"/>
    </row>
    <row r="67" spans="1:34" s="4" customFormat="1" ht="39" customHeight="1">
      <c r="A67" s="50" t="s">
        <v>59</v>
      </c>
      <c r="B67" s="50" t="s">
        <v>60</v>
      </c>
      <c r="C67" s="36"/>
      <c r="D67" s="56" t="s">
        <v>188</v>
      </c>
      <c r="E67" s="46" t="s">
        <v>189</v>
      </c>
      <c r="F67" s="58" t="s">
        <v>190</v>
      </c>
      <c r="G67" s="36" t="s">
        <v>191</v>
      </c>
      <c r="H67" s="49">
        <v>2</v>
      </c>
      <c r="I67" s="48" t="s">
        <v>65</v>
      </c>
      <c r="J67" s="79" t="s">
        <v>66</v>
      </c>
      <c r="K67" s="79" t="s">
        <v>192</v>
      </c>
      <c r="L67" s="79" t="s">
        <v>172</v>
      </c>
      <c r="M67" s="72"/>
      <c r="N67" s="72"/>
      <c r="O67" s="73"/>
      <c r="P67" s="73"/>
      <c r="Q67" s="85"/>
      <c r="R67" s="73"/>
      <c r="S67" s="73"/>
      <c r="T67" s="72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92"/>
      <c r="AG67" s="95"/>
      <c r="AH67" s="72"/>
    </row>
    <row r="68" spans="1:34" s="4" customFormat="1" ht="51" customHeight="1">
      <c r="A68" s="51"/>
      <c r="B68" s="51"/>
      <c r="C68" s="36"/>
      <c r="D68" s="56" t="s">
        <v>193</v>
      </c>
      <c r="E68" s="46"/>
      <c r="F68" s="58"/>
      <c r="G68" s="36" t="s">
        <v>194</v>
      </c>
      <c r="H68" s="49">
        <v>1.5</v>
      </c>
      <c r="I68" s="48" t="s">
        <v>65</v>
      </c>
      <c r="J68" s="79" t="s">
        <v>66</v>
      </c>
      <c r="K68" s="79" t="s">
        <v>192</v>
      </c>
      <c r="L68" s="79" t="s">
        <v>172</v>
      </c>
      <c r="M68" s="72"/>
      <c r="N68" s="72"/>
      <c r="O68" s="73"/>
      <c r="P68" s="73"/>
      <c r="Q68" s="85"/>
      <c r="R68" s="73"/>
      <c r="S68" s="73"/>
      <c r="T68" s="72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92"/>
      <c r="AG68" s="95"/>
      <c r="AH68" s="72"/>
    </row>
    <row r="69" spans="1:34" s="4" customFormat="1" ht="42" customHeight="1">
      <c r="A69" s="51"/>
      <c r="B69" s="51"/>
      <c r="C69" s="36"/>
      <c r="D69" s="56" t="s">
        <v>195</v>
      </c>
      <c r="E69" s="46"/>
      <c r="F69" s="58"/>
      <c r="G69" s="36" t="s">
        <v>196</v>
      </c>
      <c r="H69" s="49">
        <v>1.5</v>
      </c>
      <c r="I69" s="48" t="s">
        <v>65</v>
      </c>
      <c r="J69" s="79" t="s">
        <v>66</v>
      </c>
      <c r="K69" s="79" t="s">
        <v>192</v>
      </c>
      <c r="L69" s="79" t="s">
        <v>172</v>
      </c>
      <c r="M69" s="72"/>
      <c r="N69" s="72"/>
      <c r="O69" s="73"/>
      <c r="P69" s="73"/>
      <c r="Q69" s="85"/>
      <c r="R69" s="73"/>
      <c r="S69" s="73"/>
      <c r="T69" s="72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92"/>
      <c r="AG69" s="95"/>
      <c r="AH69" s="72"/>
    </row>
    <row r="70" spans="1:34" s="4" customFormat="1" ht="25.5" customHeight="1">
      <c r="A70" s="51"/>
      <c r="B70" s="55"/>
      <c r="C70" s="36"/>
      <c r="D70" s="56" t="s">
        <v>197</v>
      </c>
      <c r="E70" s="97" t="s">
        <v>198</v>
      </c>
      <c r="F70" s="76" t="s">
        <v>199</v>
      </c>
      <c r="G70" s="76"/>
      <c r="H70" s="49">
        <v>5</v>
      </c>
      <c r="I70" s="48" t="s">
        <v>65</v>
      </c>
      <c r="J70" s="74" t="s">
        <v>110</v>
      </c>
      <c r="K70" s="74" t="s">
        <v>200</v>
      </c>
      <c r="L70" s="74" t="s">
        <v>201</v>
      </c>
      <c r="M70" s="72"/>
      <c r="N70" s="72"/>
      <c r="O70" s="73"/>
      <c r="P70" s="73"/>
      <c r="Q70" s="85"/>
      <c r="R70" s="73"/>
      <c r="S70" s="73"/>
      <c r="T70" s="122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95"/>
      <c r="AG70" s="95"/>
      <c r="AH70" s="72"/>
    </row>
    <row r="71" spans="1:34" s="4" customFormat="1" ht="42" customHeight="1">
      <c r="A71" s="51"/>
      <c r="B71" s="50" t="s">
        <v>202</v>
      </c>
      <c r="C71" s="36"/>
      <c r="D71" s="97" t="s">
        <v>203</v>
      </c>
      <c r="E71" s="52" t="s">
        <v>204</v>
      </c>
      <c r="F71" s="36" t="s">
        <v>205</v>
      </c>
      <c r="G71" s="98" t="s">
        <v>206</v>
      </c>
      <c r="H71" s="49">
        <v>1.5</v>
      </c>
      <c r="I71" s="48" t="s">
        <v>65</v>
      </c>
      <c r="J71" s="76" t="s">
        <v>83</v>
      </c>
      <c r="K71" s="76" t="s">
        <v>207</v>
      </c>
      <c r="L71" s="76" t="s">
        <v>208</v>
      </c>
      <c r="M71" s="72"/>
      <c r="N71" s="72"/>
      <c r="O71" s="73"/>
      <c r="P71" s="73"/>
      <c r="Q71" s="85"/>
      <c r="R71" s="73"/>
      <c r="S71" s="73"/>
      <c r="T71" s="122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95"/>
      <c r="AG71" s="95"/>
      <c r="AH71" s="72"/>
    </row>
    <row r="72" spans="1:34" s="4" customFormat="1" ht="27" customHeight="1">
      <c r="A72" s="51"/>
      <c r="B72" s="51"/>
      <c r="C72" s="36"/>
      <c r="D72" s="97" t="s">
        <v>209</v>
      </c>
      <c r="E72" s="52"/>
      <c r="F72" s="36"/>
      <c r="G72" s="98" t="s">
        <v>210</v>
      </c>
      <c r="H72" s="49">
        <v>1.5</v>
      </c>
      <c r="I72" s="48" t="s">
        <v>65</v>
      </c>
      <c r="J72" s="76" t="s">
        <v>83</v>
      </c>
      <c r="K72" s="76" t="s">
        <v>207</v>
      </c>
      <c r="L72" s="76" t="s">
        <v>208</v>
      </c>
      <c r="M72" s="72"/>
      <c r="N72" s="72"/>
      <c r="O72" s="73"/>
      <c r="P72" s="73"/>
      <c r="Q72" s="85"/>
      <c r="R72" s="73"/>
      <c r="S72" s="73"/>
      <c r="T72" s="122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95"/>
      <c r="AG72" s="95"/>
      <c r="AH72" s="72"/>
    </row>
    <row r="73" spans="1:34" s="5" customFormat="1" ht="52.5" customHeight="1">
      <c r="A73" s="51"/>
      <c r="B73" s="51"/>
      <c r="C73" s="36"/>
      <c r="D73" s="97" t="s">
        <v>211</v>
      </c>
      <c r="E73" s="97" t="s">
        <v>204</v>
      </c>
      <c r="F73" s="46" t="s">
        <v>212</v>
      </c>
      <c r="G73" s="36" t="s">
        <v>213</v>
      </c>
      <c r="H73" s="49">
        <v>1.5</v>
      </c>
      <c r="I73" s="48" t="s">
        <v>65</v>
      </c>
      <c r="J73" s="76" t="s">
        <v>66</v>
      </c>
      <c r="K73" s="76" t="s">
        <v>214</v>
      </c>
      <c r="L73" s="76" t="s">
        <v>215</v>
      </c>
      <c r="M73" s="72"/>
      <c r="N73" s="72"/>
      <c r="O73" s="73"/>
      <c r="P73" s="73"/>
      <c r="Q73" s="123"/>
      <c r="R73" s="73"/>
      <c r="S73" s="73"/>
      <c r="T73" s="124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126"/>
      <c r="AG73" s="128"/>
      <c r="AH73" s="72"/>
    </row>
    <row r="74" spans="1:34" s="5" customFormat="1" ht="33" customHeight="1">
      <c r="A74" s="51"/>
      <c r="B74" s="51"/>
      <c r="C74" s="36"/>
      <c r="D74" s="97" t="s">
        <v>216</v>
      </c>
      <c r="E74" s="97"/>
      <c r="F74" s="46"/>
      <c r="G74" s="36" t="s">
        <v>217</v>
      </c>
      <c r="H74" s="49">
        <v>1.5</v>
      </c>
      <c r="I74" s="48" t="s">
        <v>65</v>
      </c>
      <c r="J74" s="76" t="s">
        <v>66</v>
      </c>
      <c r="K74" s="76" t="s">
        <v>218</v>
      </c>
      <c r="L74" s="76" t="s">
        <v>219</v>
      </c>
      <c r="M74" s="72"/>
      <c r="N74" s="72"/>
      <c r="O74" s="73"/>
      <c r="P74" s="73"/>
      <c r="Q74" s="123"/>
      <c r="R74" s="73"/>
      <c r="S74" s="73"/>
      <c r="T74" s="125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126"/>
      <c r="AG74" s="128"/>
      <c r="AH74" s="72"/>
    </row>
    <row r="75" spans="1:34" s="5" customFormat="1" ht="39.75" customHeight="1">
      <c r="A75" s="51"/>
      <c r="B75" s="51"/>
      <c r="C75" s="36"/>
      <c r="D75" s="97" t="s">
        <v>220</v>
      </c>
      <c r="E75" s="97" t="s">
        <v>204</v>
      </c>
      <c r="F75" s="36" t="s">
        <v>221</v>
      </c>
      <c r="G75" s="99" t="s">
        <v>222</v>
      </c>
      <c r="H75" s="49">
        <v>1.5</v>
      </c>
      <c r="I75" s="48" t="s">
        <v>65</v>
      </c>
      <c r="J75" s="76" t="s">
        <v>133</v>
      </c>
      <c r="K75" s="76" t="s">
        <v>223</v>
      </c>
      <c r="L75" s="76" t="s">
        <v>224</v>
      </c>
      <c r="M75" s="72"/>
      <c r="N75" s="72"/>
      <c r="O75" s="73"/>
      <c r="P75" s="73"/>
      <c r="Q75" s="123"/>
      <c r="R75" s="73"/>
      <c r="S75" s="73"/>
      <c r="T75" s="125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126"/>
      <c r="AG75" s="128"/>
      <c r="AH75" s="72"/>
    </row>
    <row r="76" spans="1:34" s="5" customFormat="1" ht="55.5" customHeight="1">
      <c r="A76" s="51"/>
      <c r="B76" s="55"/>
      <c r="C76" s="36"/>
      <c r="D76" s="97" t="s">
        <v>225</v>
      </c>
      <c r="E76" s="97"/>
      <c r="F76" s="36"/>
      <c r="G76" s="99" t="s">
        <v>226</v>
      </c>
      <c r="H76" s="49">
        <v>1.5</v>
      </c>
      <c r="I76" s="48" t="s">
        <v>65</v>
      </c>
      <c r="J76" s="76" t="s">
        <v>133</v>
      </c>
      <c r="K76" s="76" t="s">
        <v>223</v>
      </c>
      <c r="L76" s="76" t="s">
        <v>224</v>
      </c>
      <c r="M76" s="72"/>
      <c r="N76" s="72"/>
      <c r="O76" s="73"/>
      <c r="P76" s="73"/>
      <c r="Q76" s="123"/>
      <c r="R76" s="73"/>
      <c r="S76" s="73"/>
      <c r="T76" s="125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26"/>
      <c r="AG76" s="128"/>
      <c r="AH76" s="72"/>
    </row>
    <row r="77" spans="1:34" s="6" customFormat="1" ht="19.5" customHeight="1">
      <c r="A77" s="55"/>
      <c r="B77" s="100" t="s">
        <v>227</v>
      </c>
      <c r="C77" s="100"/>
      <c r="D77" s="100"/>
      <c r="E77" s="100"/>
      <c r="F77" s="100"/>
      <c r="G77" s="100"/>
      <c r="H77" s="101">
        <v>75</v>
      </c>
      <c r="I77" s="48"/>
      <c r="J77" s="101"/>
      <c r="K77" s="101"/>
      <c r="L77" s="101"/>
      <c r="M77" s="111"/>
      <c r="N77" s="112"/>
      <c r="O77" s="113"/>
      <c r="P77" s="113"/>
      <c r="Q77" s="112"/>
      <c r="R77" s="112"/>
      <c r="S77" s="112"/>
      <c r="T77" s="113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27"/>
      <c r="AG77" s="129"/>
      <c r="AH77" s="130"/>
    </row>
    <row r="78" spans="1:34" s="4" customFormat="1" ht="42.75" customHeight="1">
      <c r="A78" s="45" t="s">
        <v>228</v>
      </c>
      <c r="B78" s="100" t="s">
        <v>229</v>
      </c>
      <c r="C78" s="36"/>
      <c r="D78" s="97" t="s">
        <v>230</v>
      </c>
      <c r="E78" s="58" t="s">
        <v>231</v>
      </c>
      <c r="F78" s="58"/>
      <c r="G78" s="58"/>
      <c r="H78" s="49">
        <v>1</v>
      </c>
      <c r="I78" s="48" t="s">
        <v>65</v>
      </c>
      <c r="J78" s="76" t="s">
        <v>110</v>
      </c>
      <c r="K78" s="76" t="s">
        <v>232</v>
      </c>
      <c r="L78" s="76" t="s">
        <v>233</v>
      </c>
      <c r="M78" s="114"/>
      <c r="N78" s="72"/>
      <c r="O78" s="73"/>
      <c r="P78" s="73"/>
      <c r="Q78" s="123"/>
      <c r="R78" s="73"/>
      <c r="S78" s="73"/>
      <c r="T78" s="72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92"/>
      <c r="AG78" s="95"/>
      <c r="AH78" s="115"/>
    </row>
    <row r="79" spans="1:34" s="4" customFormat="1" ht="42.75" customHeight="1">
      <c r="A79" s="45"/>
      <c r="B79" s="100"/>
      <c r="C79" s="36"/>
      <c r="D79" s="97" t="s">
        <v>234</v>
      </c>
      <c r="E79" s="58" t="s">
        <v>235</v>
      </c>
      <c r="F79" s="58"/>
      <c r="G79" s="58"/>
      <c r="H79" s="49">
        <v>1</v>
      </c>
      <c r="I79" s="48" t="s">
        <v>65</v>
      </c>
      <c r="J79" s="76" t="s">
        <v>66</v>
      </c>
      <c r="K79" s="76" t="s">
        <v>171</v>
      </c>
      <c r="L79" s="76" t="s">
        <v>172</v>
      </c>
      <c r="M79" s="114"/>
      <c r="N79" s="72"/>
      <c r="O79" s="73"/>
      <c r="P79" s="73"/>
      <c r="Q79" s="85"/>
      <c r="R79" s="73"/>
      <c r="S79" s="73"/>
      <c r="T79" s="122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92"/>
      <c r="AG79" s="95"/>
      <c r="AH79" s="115"/>
    </row>
    <row r="80" spans="1:34" s="4" customFormat="1" ht="42.75" customHeight="1">
      <c r="A80" s="45"/>
      <c r="B80" s="100"/>
      <c r="C80" s="36"/>
      <c r="D80" s="97" t="s">
        <v>236</v>
      </c>
      <c r="E80" s="58" t="s">
        <v>237</v>
      </c>
      <c r="F80" s="58"/>
      <c r="G80" s="58"/>
      <c r="H80" s="49">
        <v>1</v>
      </c>
      <c r="I80" s="48" t="s">
        <v>65</v>
      </c>
      <c r="J80" s="76" t="s">
        <v>66</v>
      </c>
      <c r="K80" s="76" t="s">
        <v>171</v>
      </c>
      <c r="L80" s="76" t="s">
        <v>172</v>
      </c>
      <c r="M80" s="114"/>
      <c r="N80" s="115"/>
      <c r="O80" s="73"/>
      <c r="P80" s="73"/>
      <c r="Q80" s="85"/>
      <c r="R80" s="73"/>
      <c r="S80" s="73"/>
      <c r="T80" s="73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92"/>
      <c r="AG80" s="95"/>
      <c r="AH80" s="115"/>
    </row>
    <row r="81" spans="1:34" s="4" customFormat="1" ht="42.75" customHeight="1">
      <c r="A81" s="45"/>
      <c r="B81" s="100"/>
      <c r="C81" s="36"/>
      <c r="D81" s="97" t="s">
        <v>238</v>
      </c>
      <c r="E81" s="58" t="s">
        <v>239</v>
      </c>
      <c r="F81" s="58"/>
      <c r="G81" s="58"/>
      <c r="H81" s="49">
        <v>1</v>
      </c>
      <c r="I81" s="48" t="s">
        <v>65</v>
      </c>
      <c r="J81" s="76" t="s">
        <v>66</v>
      </c>
      <c r="K81" s="76" t="s">
        <v>171</v>
      </c>
      <c r="L81" s="76" t="s">
        <v>172</v>
      </c>
      <c r="M81" s="114"/>
      <c r="N81" s="72"/>
      <c r="O81" s="73"/>
      <c r="P81" s="73"/>
      <c r="Q81" s="85"/>
      <c r="R81" s="73"/>
      <c r="S81" s="73"/>
      <c r="T81" s="122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92"/>
      <c r="AG81" s="95"/>
      <c r="AH81" s="115"/>
    </row>
    <row r="82" spans="1:34" s="4" customFormat="1" ht="42.75" customHeight="1">
      <c r="A82" s="45"/>
      <c r="B82" s="100"/>
      <c r="C82" s="36"/>
      <c r="D82" s="97" t="s">
        <v>240</v>
      </c>
      <c r="E82" s="58" t="s">
        <v>241</v>
      </c>
      <c r="F82" s="58"/>
      <c r="G82" s="58"/>
      <c r="H82" s="49">
        <v>1</v>
      </c>
      <c r="I82" s="48" t="s">
        <v>65</v>
      </c>
      <c r="J82" s="76" t="s">
        <v>66</v>
      </c>
      <c r="K82" s="76" t="s">
        <v>171</v>
      </c>
      <c r="L82" s="76" t="s">
        <v>172</v>
      </c>
      <c r="M82" s="114"/>
      <c r="N82" s="72"/>
      <c r="O82" s="73"/>
      <c r="P82" s="73"/>
      <c r="Q82" s="85"/>
      <c r="R82" s="73"/>
      <c r="S82" s="73"/>
      <c r="T82" s="122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92"/>
      <c r="AG82" s="95"/>
      <c r="AH82" s="115"/>
    </row>
    <row r="83" spans="1:34" s="4" customFormat="1" ht="42.75" customHeight="1">
      <c r="A83" s="45"/>
      <c r="B83" s="100" t="s">
        <v>242</v>
      </c>
      <c r="C83" s="36"/>
      <c r="D83" s="97" t="s">
        <v>243</v>
      </c>
      <c r="E83" s="58" t="s">
        <v>244</v>
      </c>
      <c r="F83" s="58"/>
      <c r="G83" s="58"/>
      <c r="H83" s="49">
        <v>1</v>
      </c>
      <c r="I83" s="48" t="s">
        <v>65</v>
      </c>
      <c r="J83" s="76" t="s">
        <v>66</v>
      </c>
      <c r="K83" s="76" t="s">
        <v>171</v>
      </c>
      <c r="L83" s="76" t="s">
        <v>172</v>
      </c>
      <c r="M83" s="116"/>
      <c r="N83" s="72"/>
      <c r="O83" s="73"/>
      <c r="P83" s="73"/>
      <c r="Q83" s="85"/>
      <c r="R83" s="73"/>
      <c r="S83" s="73"/>
      <c r="T83" s="122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92"/>
      <c r="AG83" s="95"/>
      <c r="AH83" s="115"/>
    </row>
    <row r="84" spans="1:34" s="4" customFormat="1" ht="42.75" customHeight="1">
      <c r="A84" s="45"/>
      <c r="B84" s="100"/>
      <c r="C84" s="36"/>
      <c r="D84" s="97" t="s">
        <v>245</v>
      </c>
      <c r="E84" s="58" t="s">
        <v>246</v>
      </c>
      <c r="F84" s="58"/>
      <c r="G84" s="58"/>
      <c r="H84" s="49">
        <v>1</v>
      </c>
      <c r="I84" s="48" t="s">
        <v>65</v>
      </c>
      <c r="J84" s="76" t="s">
        <v>66</v>
      </c>
      <c r="K84" s="76" t="s">
        <v>171</v>
      </c>
      <c r="L84" s="76" t="s">
        <v>172</v>
      </c>
      <c r="M84" s="114"/>
      <c r="N84" s="72"/>
      <c r="O84" s="73"/>
      <c r="P84" s="73"/>
      <c r="Q84" s="85"/>
      <c r="R84" s="73"/>
      <c r="S84" s="73"/>
      <c r="T84" s="122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92"/>
      <c r="AG84" s="95"/>
      <c r="AH84" s="115"/>
    </row>
    <row r="85" spans="1:34" s="4" customFormat="1" ht="42.75" customHeight="1">
      <c r="A85" s="45"/>
      <c r="B85" s="100"/>
      <c r="C85" s="36"/>
      <c r="D85" s="97" t="s">
        <v>247</v>
      </c>
      <c r="E85" s="58" t="s">
        <v>248</v>
      </c>
      <c r="F85" s="58"/>
      <c r="G85" s="58"/>
      <c r="H85" s="49">
        <v>1</v>
      </c>
      <c r="I85" s="48" t="s">
        <v>65</v>
      </c>
      <c r="J85" s="76" t="s">
        <v>66</v>
      </c>
      <c r="K85" s="76" t="s">
        <v>249</v>
      </c>
      <c r="L85" s="76" t="s">
        <v>250</v>
      </c>
      <c r="M85" s="114"/>
      <c r="N85" s="72"/>
      <c r="O85" s="73"/>
      <c r="P85" s="73"/>
      <c r="Q85" s="85"/>
      <c r="R85" s="73"/>
      <c r="S85" s="73"/>
      <c r="T85" s="122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92"/>
      <c r="AG85" s="95"/>
      <c r="AH85" s="115"/>
    </row>
    <row r="86" spans="1:34" s="4" customFormat="1" ht="42.75" customHeight="1">
      <c r="A86" s="45"/>
      <c r="B86" s="100"/>
      <c r="C86" s="36"/>
      <c r="D86" s="97" t="s">
        <v>251</v>
      </c>
      <c r="E86" s="58" t="s">
        <v>252</v>
      </c>
      <c r="F86" s="58"/>
      <c r="G86" s="58"/>
      <c r="H86" s="49">
        <v>1</v>
      </c>
      <c r="I86" s="48" t="s">
        <v>65</v>
      </c>
      <c r="J86" s="76" t="s">
        <v>119</v>
      </c>
      <c r="K86" s="76" t="s">
        <v>124</v>
      </c>
      <c r="L86" s="76" t="s">
        <v>121</v>
      </c>
      <c r="M86" s="114"/>
      <c r="N86" s="72"/>
      <c r="O86" s="73"/>
      <c r="P86" s="73"/>
      <c r="Q86" s="85"/>
      <c r="R86" s="73"/>
      <c r="S86" s="73"/>
      <c r="T86" s="73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92"/>
      <c r="AG86" s="95"/>
      <c r="AH86" s="115"/>
    </row>
    <row r="87" spans="1:34" s="4" customFormat="1" ht="42.75" customHeight="1">
      <c r="A87" s="45"/>
      <c r="B87" s="100"/>
      <c r="C87" s="36"/>
      <c r="D87" s="97" t="s">
        <v>253</v>
      </c>
      <c r="E87" s="58" t="s">
        <v>254</v>
      </c>
      <c r="F87" s="58"/>
      <c r="G87" s="58"/>
      <c r="H87" s="49">
        <v>1</v>
      </c>
      <c r="I87" s="48" t="s">
        <v>65</v>
      </c>
      <c r="J87" s="76" t="s">
        <v>66</v>
      </c>
      <c r="K87" s="76" t="s">
        <v>171</v>
      </c>
      <c r="L87" s="76" t="s">
        <v>172</v>
      </c>
      <c r="M87" s="114"/>
      <c r="N87" s="72"/>
      <c r="O87" s="73"/>
      <c r="P87" s="73"/>
      <c r="Q87" s="85"/>
      <c r="R87" s="73"/>
      <c r="S87" s="73"/>
      <c r="T87" s="73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92"/>
      <c r="AG87" s="95"/>
      <c r="AH87" s="115"/>
    </row>
    <row r="88" spans="1:34" s="4" customFormat="1" ht="42.75" customHeight="1">
      <c r="A88" s="45" t="s">
        <v>228</v>
      </c>
      <c r="B88" s="100" t="s">
        <v>255</v>
      </c>
      <c r="C88" s="36"/>
      <c r="D88" s="97" t="s">
        <v>256</v>
      </c>
      <c r="E88" s="58" t="s">
        <v>257</v>
      </c>
      <c r="F88" s="58"/>
      <c r="G88" s="58"/>
      <c r="H88" s="49">
        <v>1</v>
      </c>
      <c r="I88" s="48" t="s">
        <v>65</v>
      </c>
      <c r="J88" s="76" t="s">
        <v>66</v>
      </c>
      <c r="K88" s="76" t="s">
        <v>67</v>
      </c>
      <c r="L88" s="76" t="s">
        <v>68</v>
      </c>
      <c r="M88" s="114"/>
      <c r="N88" s="72"/>
      <c r="O88" s="73"/>
      <c r="P88" s="73"/>
      <c r="Q88" s="85"/>
      <c r="R88" s="73"/>
      <c r="S88" s="73"/>
      <c r="T88" s="72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92"/>
      <c r="AG88" s="95"/>
      <c r="AH88" s="115"/>
    </row>
    <row r="89" spans="1:34" s="4" customFormat="1" ht="42.75" customHeight="1">
      <c r="A89" s="45"/>
      <c r="B89" s="100"/>
      <c r="C89" s="36"/>
      <c r="D89" s="97" t="s">
        <v>258</v>
      </c>
      <c r="E89" s="58" t="s">
        <v>259</v>
      </c>
      <c r="F89" s="58"/>
      <c r="G89" s="58"/>
      <c r="H89" s="49">
        <v>1</v>
      </c>
      <c r="I89" s="48" t="s">
        <v>65</v>
      </c>
      <c r="J89" s="76" t="s">
        <v>66</v>
      </c>
      <c r="K89" s="76" t="s">
        <v>171</v>
      </c>
      <c r="L89" s="76" t="s">
        <v>172</v>
      </c>
      <c r="M89" s="114"/>
      <c r="N89" s="72"/>
      <c r="O89" s="73"/>
      <c r="P89" s="73"/>
      <c r="Q89" s="85"/>
      <c r="R89" s="73"/>
      <c r="S89" s="73"/>
      <c r="T89" s="72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92"/>
      <c r="AG89" s="95"/>
      <c r="AH89" s="115"/>
    </row>
    <row r="90" spans="1:34" s="4" customFormat="1" ht="42.75" customHeight="1">
      <c r="A90" s="45"/>
      <c r="B90" s="100"/>
      <c r="C90" s="36"/>
      <c r="D90" s="97" t="s">
        <v>260</v>
      </c>
      <c r="E90" s="58" t="s">
        <v>261</v>
      </c>
      <c r="F90" s="58"/>
      <c r="G90" s="58"/>
      <c r="H90" s="49">
        <v>1</v>
      </c>
      <c r="I90" s="48" t="s">
        <v>65</v>
      </c>
      <c r="J90" s="76" t="s">
        <v>66</v>
      </c>
      <c r="K90" s="76" t="s">
        <v>249</v>
      </c>
      <c r="L90" s="76" t="s">
        <v>250</v>
      </c>
      <c r="M90" s="114"/>
      <c r="N90" s="72"/>
      <c r="O90" s="73"/>
      <c r="P90" s="73"/>
      <c r="Q90" s="85"/>
      <c r="R90" s="73"/>
      <c r="S90" s="73"/>
      <c r="T90" s="72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92"/>
      <c r="AG90" s="95"/>
      <c r="AH90" s="115"/>
    </row>
    <row r="91" spans="1:34" s="4" customFormat="1" ht="42.75" customHeight="1">
      <c r="A91" s="45"/>
      <c r="B91" s="100"/>
      <c r="C91" s="102"/>
      <c r="D91" s="97" t="s">
        <v>262</v>
      </c>
      <c r="E91" s="58" t="s">
        <v>263</v>
      </c>
      <c r="F91" s="58"/>
      <c r="G91" s="58"/>
      <c r="H91" s="49">
        <v>1</v>
      </c>
      <c r="I91" s="48" t="s">
        <v>65</v>
      </c>
      <c r="J91" s="76" t="s">
        <v>66</v>
      </c>
      <c r="K91" s="76" t="s">
        <v>264</v>
      </c>
      <c r="L91" s="76" t="s">
        <v>265</v>
      </c>
      <c r="M91" s="114"/>
      <c r="N91" s="72"/>
      <c r="O91" s="73"/>
      <c r="P91" s="73"/>
      <c r="Q91" s="85"/>
      <c r="R91" s="73"/>
      <c r="S91" s="73"/>
      <c r="T91" s="72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92"/>
      <c r="AG91" s="95"/>
      <c r="AH91" s="115"/>
    </row>
    <row r="92" spans="1:34" s="4" customFormat="1" ht="42.75" customHeight="1">
      <c r="A92" s="45"/>
      <c r="B92" s="100"/>
      <c r="C92" s="102"/>
      <c r="D92" s="97" t="s">
        <v>266</v>
      </c>
      <c r="E92" s="58" t="s">
        <v>267</v>
      </c>
      <c r="F92" s="58"/>
      <c r="G92" s="58"/>
      <c r="H92" s="49">
        <v>1</v>
      </c>
      <c r="I92" s="48" t="s">
        <v>65</v>
      </c>
      <c r="J92" s="76" t="s">
        <v>119</v>
      </c>
      <c r="K92" s="76" t="s">
        <v>120</v>
      </c>
      <c r="L92" s="76" t="s">
        <v>121</v>
      </c>
      <c r="M92" s="114"/>
      <c r="N92" s="72"/>
      <c r="O92" s="73"/>
      <c r="P92" s="73"/>
      <c r="Q92" s="85"/>
      <c r="R92" s="73"/>
      <c r="S92" s="73"/>
      <c r="T92" s="72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92"/>
      <c r="AG92" s="95"/>
      <c r="AH92" s="115"/>
    </row>
    <row r="93" spans="1:34" s="4" customFormat="1" ht="42.75" customHeight="1">
      <c r="A93" s="45"/>
      <c r="B93" s="100" t="s">
        <v>268</v>
      </c>
      <c r="C93" s="36"/>
      <c r="D93" s="97" t="s">
        <v>269</v>
      </c>
      <c r="E93" s="58" t="s">
        <v>270</v>
      </c>
      <c r="F93" s="58"/>
      <c r="G93" s="58"/>
      <c r="H93" s="49">
        <v>1</v>
      </c>
      <c r="I93" s="48" t="s">
        <v>65</v>
      </c>
      <c r="J93" s="76" t="s">
        <v>110</v>
      </c>
      <c r="K93" s="76" t="s">
        <v>200</v>
      </c>
      <c r="L93" s="76" t="s">
        <v>201</v>
      </c>
      <c r="M93" s="114"/>
      <c r="N93" s="72"/>
      <c r="O93" s="73"/>
      <c r="P93" s="73"/>
      <c r="Q93" s="85"/>
      <c r="R93" s="73"/>
      <c r="S93" s="73"/>
      <c r="T93" s="122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92"/>
      <c r="AG93" s="95"/>
      <c r="AH93" s="115"/>
    </row>
    <row r="94" spans="1:34" s="4" customFormat="1" ht="42.75" customHeight="1">
      <c r="A94" s="45"/>
      <c r="B94" s="100"/>
      <c r="C94" s="36"/>
      <c r="D94" s="97" t="s">
        <v>271</v>
      </c>
      <c r="E94" s="58" t="s">
        <v>272</v>
      </c>
      <c r="F94" s="58"/>
      <c r="G94" s="58"/>
      <c r="H94" s="49">
        <v>1</v>
      </c>
      <c r="I94" s="48" t="s">
        <v>65</v>
      </c>
      <c r="J94" s="76" t="s">
        <v>133</v>
      </c>
      <c r="K94" s="76" t="s">
        <v>273</v>
      </c>
      <c r="L94" s="76" t="s">
        <v>164</v>
      </c>
      <c r="M94" s="72"/>
      <c r="N94" s="72"/>
      <c r="O94" s="73"/>
      <c r="P94" s="73"/>
      <c r="Q94" s="85"/>
      <c r="R94" s="73"/>
      <c r="S94" s="73"/>
      <c r="T94" s="122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92"/>
      <c r="AG94" s="95"/>
      <c r="AH94" s="115"/>
    </row>
    <row r="95" spans="1:34" s="4" customFormat="1" ht="42.75" customHeight="1">
      <c r="A95" s="45"/>
      <c r="B95" s="100"/>
      <c r="C95" s="36"/>
      <c r="D95" s="97" t="s">
        <v>274</v>
      </c>
      <c r="E95" s="58" t="s">
        <v>275</v>
      </c>
      <c r="F95" s="58"/>
      <c r="G95" s="58"/>
      <c r="H95" s="49">
        <v>1</v>
      </c>
      <c r="I95" s="48" t="s">
        <v>65</v>
      </c>
      <c r="J95" s="76" t="s">
        <v>133</v>
      </c>
      <c r="K95" s="76" t="s">
        <v>273</v>
      </c>
      <c r="L95" s="76" t="s">
        <v>164</v>
      </c>
      <c r="M95" s="72"/>
      <c r="N95" s="72"/>
      <c r="O95" s="73"/>
      <c r="P95" s="73"/>
      <c r="Q95" s="85"/>
      <c r="R95" s="73"/>
      <c r="S95" s="73"/>
      <c r="T95" s="72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92"/>
      <c r="AG95" s="95"/>
      <c r="AH95" s="115"/>
    </row>
    <row r="96" spans="1:34" s="4" customFormat="1" ht="42.75" customHeight="1">
      <c r="A96" s="45"/>
      <c r="B96" s="100"/>
      <c r="C96" s="36"/>
      <c r="D96" s="97" t="s">
        <v>276</v>
      </c>
      <c r="E96" s="58" t="s">
        <v>277</v>
      </c>
      <c r="F96" s="58"/>
      <c r="G96" s="58"/>
      <c r="H96" s="49">
        <v>1</v>
      </c>
      <c r="I96" s="48" t="s">
        <v>65</v>
      </c>
      <c r="J96" s="76" t="s">
        <v>66</v>
      </c>
      <c r="K96" s="76" t="s">
        <v>278</v>
      </c>
      <c r="L96" s="76" t="s">
        <v>279</v>
      </c>
      <c r="M96" s="72"/>
      <c r="N96" s="72"/>
      <c r="O96" s="73"/>
      <c r="P96" s="73"/>
      <c r="Q96" s="85"/>
      <c r="R96" s="73"/>
      <c r="S96" s="73"/>
      <c r="T96" s="122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92"/>
      <c r="AG96" s="95"/>
      <c r="AH96" s="115"/>
    </row>
    <row r="97" spans="1:34" s="4" customFormat="1" ht="42.75" customHeight="1">
      <c r="A97" s="45"/>
      <c r="B97" s="100"/>
      <c r="C97" s="36"/>
      <c r="D97" s="97" t="s">
        <v>280</v>
      </c>
      <c r="E97" s="58" t="s">
        <v>281</v>
      </c>
      <c r="F97" s="58"/>
      <c r="G97" s="58"/>
      <c r="H97" s="49">
        <v>1</v>
      </c>
      <c r="I97" s="48" t="s">
        <v>65</v>
      </c>
      <c r="J97" s="76" t="s">
        <v>282</v>
      </c>
      <c r="K97" s="76" t="s">
        <v>232</v>
      </c>
      <c r="L97" s="76" t="s">
        <v>233</v>
      </c>
      <c r="M97" s="72"/>
      <c r="N97" s="72"/>
      <c r="O97" s="73"/>
      <c r="P97" s="73"/>
      <c r="Q97" s="85"/>
      <c r="R97" s="73"/>
      <c r="S97" s="73"/>
      <c r="T97" s="122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92"/>
      <c r="AG97" s="95"/>
      <c r="AH97" s="115"/>
    </row>
    <row r="98" spans="1:34" s="4" customFormat="1" ht="42.75" customHeight="1">
      <c r="A98" s="45" t="s">
        <v>228</v>
      </c>
      <c r="B98" s="100" t="s">
        <v>283</v>
      </c>
      <c r="C98" s="58"/>
      <c r="D98" s="97" t="s">
        <v>284</v>
      </c>
      <c r="E98" s="58" t="s">
        <v>285</v>
      </c>
      <c r="F98" s="58"/>
      <c r="G98" s="58"/>
      <c r="H98" s="49">
        <v>1</v>
      </c>
      <c r="I98" s="48" t="s">
        <v>65</v>
      </c>
      <c r="J98" s="76" t="s">
        <v>66</v>
      </c>
      <c r="K98" s="76" t="s">
        <v>171</v>
      </c>
      <c r="L98" s="76" t="s">
        <v>172</v>
      </c>
      <c r="M98" s="114"/>
      <c r="N98" s="72"/>
      <c r="O98" s="73"/>
      <c r="P98" s="73"/>
      <c r="Q98" s="85"/>
      <c r="R98" s="73"/>
      <c r="S98" s="73"/>
      <c r="T98" s="122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92"/>
      <c r="AG98" s="95"/>
      <c r="AH98" s="115"/>
    </row>
    <row r="99" spans="1:34" s="4" customFormat="1" ht="42.75" customHeight="1">
      <c r="A99" s="45"/>
      <c r="B99" s="100"/>
      <c r="C99" s="58"/>
      <c r="D99" s="97" t="s">
        <v>286</v>
      </c>
      <c r="E99" s="58" t="s">
        <v>287</v>
      </c>
      <c r="F99" s="58"/>
      <c r="G99" s="58"/>
      <c r="H99" s="49">
        <v>1</v>
      </c>
      <c r="I99" s="48" t="s">
        <v>65</v>
      </c>
      <c r="J99" s="76" t="s">
        <v>66</v>
      </c>
      <c r="K99" s="76" t="s">
        <v>171</v>
      </c>
      <c r="L99" s="76" t="s">
        <v>172</v>
      </c>
      <c r="M99" s="114"/>
      <c r="N99" s="72"/>
      <c r="O99" s="73"/>
      <c r="P99" s="73"/>
      <c r="Q99" s="85"/>
      <c r="R99" s="73"/>
      <c r="S99" s="73"/>
      <c r="T99" s="122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92"/>
      <c r="AG99" s="95"/>
      <c r="AH99" s="115"/>
    </row>
    <row r="100" spans="1:34" s="4" customFormat="1" ht="42.75" customHeight="1">
      <c r="A100" s="45"/>
      <c r="B100" s="100"/>
      <c r="C100" s="58"/>
      <c r="D100" s="97" t="s">
        <v>288</v>
      </c>
      <c r="E100" s="58" t="s">
        <v>289</v>
      </c>
      <c r="F100" s="58"/>
      <c r="G100" s="58"/>
      <c r="H100" s="49">
        <v>1</v>
      </c>
      <c r="I100" s="48" t="s">
        <v>65</v>
      </c>
      <c r="J100" s="76" t="s">
        <v>66</v>
      </c>
      <c r="K100" s="76" t="s">
        <v>171</v>
      </c>
      <c r="L100" s="76" t="s">
        <v>172</v>
      </c>
      <c r="M100" s="114"/>
      <c r="N100" s="72"/>
      <c r="O100" s="73"/>
      <c r="P100" s="73"/>
      <c r="Q100" s="85"/>
      <c r="R100" s="73"/>
      <c r="S100" s="73"/>
      <c r="T100" s="122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92"/>
      <c r="AG100" s="95"/>
      <c r="AH100" s="115"/>
    </row>
    <row r="101" spans="1:34" s="4" customFormat="1" ht="42.75" customHeight="1">
      <c r="A101" s="45"/>
      <c r="B101" s="100"/>
      <c r="C101" s="58"/>
      <c r="D101" s="97" t="s">
        <v>290</v>
      </c>
      <c r="E101" s="58" t="s">
        <v>291</v>
      </c>
      <c r="F101" s="58"/>
      <c r="G101" s="58"/>
      <c r="H101" s="49">
        <v>2</v>
      </c>
      <c r="I101" s="48" t="s">
        <v>65</v>
      </c>
      <c r="J101" s="76" t="s">
        <v>66</v>
      </c>
      <c r="K101" s="76" t="s">
        <v>278</v>
      </c>
      <c r="L101" s="76" t="s">
        <v>172</v>
      </c>
      <c r="M101" s="114"/>
      <c r="N101" s="72"/>
      <c r="O101" s="73"/>
      <c r="P101" s="73"/>
      <c r="Q101" s="85"/>
      <c r="R101" s="73"/>
      <c r="S101" s="73"/>
      <c r="T101" s="72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92"/>
      <c r="AG101" s="95"/>
      <c r="AH101" s="115"/>
    </row>
    <row r="102" spans="1:34" s="4" customFormat="1" ht="33.75" customHeight="1">
      <c r="A102" s="45"/>
      <c r="B102" s="100" t="s">
        <v>292</v>
      </c>
      <c r="C102" s="100"/>
      <c r="D102" s="100"/>
      <c r="E102" s="100"/>
      <c r="F102" s="100"/>
      <c r="G102" s="100"/>
      <c r="H102" s="103">
        <v>25</v>
      </c>
      <c r="I102" s="103"/>
      <c r="J102" s="103"/>
      <c r="K102" s="103"/>
      <c r="L102" s="103"/>
      <c r="M102" s="116"/>
      <c r="N102" s="86"/>
      <c r="O102" s="86"/>
      <c r="P102" s="73"/>
      <c r="Q102" s="85"/>
      <c r="R102" s="73"/>
      <c r="S102" s="73"/>
      <c r="T102" s="73"/>
      <c r="U102" s="73"/>
      <c r="V102" s="73"/>
      <c r="W102" s="85"/>
      <c r="X102" s="85"/>
      <c r="Y102" s="86"/>
      <c r="Z102" s="86"/>
      <c r="AA102" s="86"/>
      <c r="AB102" s="86"/>
      <c r="AC102" s="86"/>
      <c r="AD102" s="86"/>
      <c r="AE102" s="86"/>
      <c r="AF102" s="92"/>
      <c r="AG102" s="95"/>
      <c r="AH102" s="115"/>
    </row>
    <row r="103" spans="1:34" ht="24" customHeight="1">
      <c r="A103" s="27" t="s">
        <v>293</v>
      </c>
      <c r="B103" s="27"/>
      <c r="C103" s="27"/>
      <c r="D103" s="27"/>
      <c r="E103" s="27"/>
      <c r="F103" s="27"/>
      <c r="G103" s="27"/>
      <c r="H103" s="104">
        <v>100</v>
      </c>
      <c r="I103" s="117"/>
      <c r="J103" s="117"/>
      <c r="K103" s="117"/>
      <c r="L103" s="117"/>
      <c r="M103" s="118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31"/>
    </row>
    <row r="104" spans="1:34" ht="42" customHeight="1" hidden="1">
      <c r="A104" s="105" t="s">
        <v>294</v>
      </c>
      <c r="B104" s="105"/>
      <c r="C104" s="105"/>
      <c r="D104" s="105"/>
      <c r="E104" s="105"/>
      <c r="F104" s="105"/>
      <c r="G104" s="105"/>
      <c r="H104" s="106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</row>
    <row r="105" spans="1:34" ht="67.5" customHeight="1" hidden="1">
      <c r="A105" s="107" t="s">
        <v>295</v>
      </c>
      <c r="B105" s="107"/>
      <c r="C105" s="107"/>
      <c r="D105" s="107"/>
      <c r="E105" s="107"/>
      <c r="F105" s="107"/>
      <c r="G105" s="107"/>
      <c r="H105" s="108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</row>
    <row r="106" spans="1:34" ht="15" customHeight="1">
      <c r="A106" s="109"/>
      <c r="B106" s="109"/>
      <c r="C106" s="109"/>
      <c r="D106" s="109"/>
      <c r="E106" s="109"/>
      <c r="F106" s="109"/>
      <c r="G106" s="109"/>
      <c r="H106" s="110"/>
      <c r="I106" s="109"/>
      <c r="J106" s="109"/>
      <c r="K106" s="110"/>
      <c r="L106" s="109"/>
      <c r="M106" s="120"/>
      <c r="N106" s="109"/>
      <c r="O106" s="121"/>
      <c r="P106" s="121"/>
      <c r="Q106" s="109"/>
      <c r="R106" s="109"/>
      <c r="S106" s="109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09"/>
      <c r="AG106" s="109"/>
      <c r="AH106" s="132"/>
    </row>
  </sheetData>
  <sheetProtection formatCells="0" formatColumns="0" formatRows="0"/>
  <mergeCells count="105">
    <mergeCell ref="A31:AH31"/>
    <mergeCell ref="A32:AH32"/>
    <mergeCell ref="C33:G33"/>
    <mergeCell ref="J33:L33"/>
    <mergeCell ref="O33:P33"/>
    <mergeCell ref="Q33:R33"/>
    <mergeCell ref="Y33:AF33"/>
    <mergeCell ref="F70:G70"/>
    <mergeCell ref="B77:G77"/>
    <mergeCell ref="Y77:AE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B102:G102"/>
    <mergeCell ref="A103:G103"/>
    <mergeCell ref="A104:AH104"/>
    <mergeCell ref="A105:AH105"/>
    <mergeCell ref="A35:A42"/>
    <mergeCell ref="A43:A50"/>
    <mergeCell ref="A51:A57"/>
    <mergeCell ref="A58:A66"/>
    <mergeCell ref="A67:A77"/>
    <mergeCell ref="A78:A87"/>
    <mergeCell ref="A88:A97"/>
    <mergeCell ref="A98:A102"/>
    <mergeCell ref="B35:B42"/>
    <mergeCell ref="B43:B50"/>
    <mergeCell ref="B51:B57"/>
    <mergeCell ref="B58:B66"/>
    <mergeCell ref="B67:B70"/>
    <mergeCell ref="B71:B76"/>
    <mergeCell ref="B78:B82"/>
    <mergeCell ref="B83:B87"/>
    <mergeCell ref="B88:B92"/>
    <mergeCell ref="B93:B97"/>
    <mergeCell ref="B98:B101"/>
    <mergeCell ref="E35:E36"/>
    <mergeCell ref="E37:E38"/>
    <mergeCell ref="E39:E40"/>
    <mergeCell ref="E41:E42"/>
    <mergeCell ref="E43:E44"/>
    <mergeCell ref="E45:E47"/>
    <mergeCell ref="E48:E50"/>
    <mergeCell ref="E51:E52"/>
    <mergeCell ref="E53:E54"/>
    <mergeCell ref="E55:E57"/>
    <mergeCell ref="E58:E59"/>
    <mergeCell ref="E60:E61"/>
    <mergeCell ref="E62:E64"/>
    <mergeCell ref="E65:E66"/>
    <mergeCell ref="E67:E69"/>
    <mergeCell ref="E71:E72"/>
    <mergeCell ref="E73:E74"/>
    <mergeCell ref="E75:E76"/>
    <mergeCell ref="F35:F36"/>
    <mergeCell ref="F37:F38"/>
    <mergeCell ref="F39:F40"/>
    <mergeCell ref="F41:F42"/>
    <mergeCell ref="F43:F44"/>
    <mergeCell ref="F45:F47"/>
    <mergeCell ref="F48:F50"/>
    <mergeCell ref="F51:F52"/>
    <mergeCell ref="F53:F54"/>
    <mergeCell ref="F55:F57"/>
    <mergeCell ref="F58:F59"/>
    <mergeCell ref="F60:F61"/>
    <mergeCell ref="F62:F64"/>
    <mergeCell ref="F65:F66"/>
    <mergeCell ref="F67:F69"/>
    <mergeCell ref="F71:F72"/>
    <mergeCell ref="F73:F74"/>
    <mergeCell ref="F75:F76"/>
    <mergeCell ref="H33:H34"/>
    <mergeCell ref="I33:I34"/>
    <mergeCell ref="S33:S34"/>
    <mergeCell ref="T33:T34"/>
    <mergeCell ref="U33:U34"/>
    <mergeCell ref="V33:V34"/>
    <mergeCell ref="W33:W34"/>
    <mergeCell ref="X33:X34"/>
    <mergeCell ref="AG33:AG34"/>
    <mergeCell ref="AH33:AH34"/>
    <mergeCell ref="A33:B34"/>
    <mergeCell ref="M33:N34"/>
  </mergeCells>
  <dataValidations count="9">
    <dataValidation type="decimal" operator="lessThanOrEqual" allowBlank="1" showInputMessage="1" showErrorMessage="1" error="扣分最高分值为5分" sqref="S45 S46 S47 S48 S49 S50 S55 S56 S57 S60 S61 S62 S63 S64 S65 S66 S67 S68 S69 S70 S51:S52 S53:S54 S58:S59 S71:S72 S73:S74 S75:S76 S78:S102">
      <formula1>5</formula1>
    </dataValidation>
    <dataValidation type="list" operator="lessThanOrEqual" allowBlank="1" showInputMessage="1" showErrorMessage="1" error="请按照相应考评加分标准输入" sqref="R45 R46 R47 R48 R49 R50 R55 R56 R57 R58 R59 R60 R61 R62 R63 R64 R65 R66 R67 R68 R69 R70 R71 R72 R73 R74 R51:R52 R53:R54 R75:R76 R78:R102">
      <formula1>OFFSET(#REF!,MATCH($Q45,#REF!,0)-1,1,1,10)</formula1>
    </dataValidation>
    <dataValidation type="list" allowBlank="1" showInputMessage="1" showErrorMessage="1" sqref="O45 O46 O47 O48 O49 O50 O55 O56 O57 O60 O61 O62 O63 O64 O65 O66 O67 O68 O69 O70 O51:O52 O53:O54 O58:O59 O71:O72 O73:O74 O75:O76 O77:O102">
      <formula1>"超额完成,完成,未完成"</formula1>
    </dataValidation>
    <dataValidation type="list" allowBlank="1" showInputMessage="1" showErrorMessage="1" sqref="Q45 Q46 Q47 Q48 Q49 Q50 Q55 Q56 Q57 Q60 Q61 Q62 Q63 Q64 Q65 Q66 Q67 Q68 Q69 Q70 Q51:Q52 Q53:Q54 Q58:Q59 Q71:Q72 Q73:Q74 Q75:Q76 Q78:Q102">
      <formula1>"BZ1,BZ2,CX1,CX2,QT1,QT2"</formula1>
    </dataValidation>
    <dataValidation type="list" allowBlank="1" showInputMessage="1" showErrorMessage="1" error="请对照定档标准从下拉框中选择对应档次输入" sqref="U102:X102">
      <formula1>"A+1,A+2,A+3,A1,A2,A3,A4,A5,A-1,A-2,A-3,A-4,A-5,B+1,B+2,B+3,B+4,B+5,B,C"</formula1>
    </dataValidation>
    <dataValidation type="list" allowBlank="1" showInputMessage="1" showErrorMessage="1" sqref="U45:X45 U46:X46 U47:X47 U48:X48 U49:X49 U50:X50 U55:X55 U56:X56 U57:X57 U60:X60 U61:X61 U62:X62 U63:X63 U64:X64 U65:X65 U66:X66 U67:X67 U68:X68 U69:X69 U70:X70 P78:P101 U71:X72 U75:X76 U73:X74 U78:X101 U53:X54 U58:X59 U51:X52">
      <formula1>"A+1,A+2,A+3,A+4,A1,A2,A3,A4,A5,A-1,A-2,A-3,A-4,A-5,A-6,B+1,B+2,B+3,B+4,B+5,B,C"</formula1>
    </dataValidation>
    <dataValidation type="list" allowBlank="1" showInputMessage="1" showErrorMessage="1" error="请按照定档分值明细表打分" sqref="Y45 Y46 Y47 Y48 Y49 Y50 Y55 Y56 Y57 Y58 Y59 Y60 Y61 Y62 Y63 Y64 Y65 Y66 Y67 Y68 Y69 Y70 Y71 Y72 Y73 Y74 Y51:Y52 Y53:Y54 Y75:Y76 Y78:Y102">
      <formula1>OFFSET($E$1,MATCH($W45,$E$1:$E$24,0)-1,1,1,5)</formula1>
    </dataValidation>
    <dataValidation type="list" allowBlank="1" showInputMessage="1" showErrorMessage="1" sqref="Z45:AE45 Z46:AE46 Z47:AE47 Z48:AE48 Z49:AE49 Z50:AE50 Z55:AE55 Z56:AE56 Z57:AE57 Z58:AE58 Z59:AE59 Z60:AE60 Z61:AE61 Z62:AE62 Z63:AE63 Z64:AE64 Z65:AE65 Z66:AE66 Z67:AE67 Z68:AE68 Z69:AE69 Z70:AE70 Z71:AE71 Z72:AE72 Z73:AE73 Z74:AE74 Z75:AE76 Z78:AE102 Z53:AE54 Z51:AE52">
      <formula1>OFFSET($E$1,MATCH($W45,$E$1:$E$24,0)-1,1,1,5)</formula1>
    </dataValidation>
    <dataValidation type="list" allowBlank="1" showInputMessage="1" showErrorMessage="1" sqref="P102">
      <formula1>"A+1,A+2,A+3,A1,A2,A3,A4,A5,A-1,A-2,A-3,A-4,A-5,B+1,B+2,B+3,B+4,B+5,B,C"</formula1>
    </dataValidation>
  </dataValidations>
  <printOptions horizontalCentered="1"/>
  <pageMargins left="0.19652777777777777" right="0.19652777777777777" top="0.7083333333333334" bottom="0.6680555555555555" header="0.3145833333333333" footer="0.39305555555555555"/>
  <pageSetup horizontalDpi="600" verticalDpi="600" orientation="landscape" paperSize="9"/>
  <headerFooter alignWithMargins="0">
    <oddFooter>&amp;C&amp;"宋体"&amp;14—&amp;P+7—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F3" sqref="F3"/>
    </sheetView>
  </sheetViews>
  <sheetFormatPr defaultColWidth="9.00390625" defaultRowHeight="24.75" customHeight="1"/>
  <cols>
    <col min="2" max="2" width="20.50390625" style="0" customWidth="1"/>
  </cols>
  <sheetData>
    <row r="1" ht="24.75" customHeight="1">
      <c r="B1" s="1"/>
    </row>
    <row r="2" spans="2:5" ht="24.75" customHeight="1">
      <c r="B2" s="1" t="s">
        <v>296</v>
      </c>
      <c r="C2" t="e">
        <f>C3+C4</f>
        <v>#REF!</v>
      </c>
      <c r="E2" s="1" t="s">
        <v>297</v>
      </c>
    </row>
    <row r="3" spans="2:6" ht="24.75" customHeight="1">
      <c r="B3" s="1" t="s">
        <v>298</v>
      </c>
      <c r="C3">
        <f>'2022年度'!AF77</f>
        <v>0</v>
      </c>
      <c r="E3" s="1" t="s">
        <v>299</v>
      </c>
      <c r="F3">
        <f>'2022年度'!B25</f>
        <v>0</v>
      </c>
    </row>
    <row r="4" spans="2:6" ht="24.75" customHeight="1">
      <c r="B4" s="1" t="s">
        <v>300</v>
      </c>
      <c r="C4" t="e">
        <f>'2022年度'!#REF!</f>
        <v>#REF!</v>
      </c>
      <c r="E4" s="1" t="s">
        <v>25</v>
      </c>
      <c r="F4">
        <f>'2022年度'!B26</f>
        <v>0</v>
      </c>
    </row>
    <row r="5" spans="5:6" ht="24.75" customHeight="1">
      <c r="E5" s="1" t="s">
        <v>301</v>
      </c>
      <c r="F5">
        <f>'2022年度'!B27</f>
        <v>0</v>
      </c>
    </row>
    <row r="6" spans="5:6" ht="24.75" customHeight="1">
      <c r="E6" s="1" t="s">
        <v>27</v>
      </c>
      <c r="F6">
        <f>'2022年度'!B28</f>
        <v>0</v>
      </c>
    </row>
    <row r="7" spans="5:6" ht="24.75" customHeight="1">
      <c r="E7" s="1" t="s">
        <v>22</v>
      </c>
      <c r="F7">
        <f>'2022年度'!B29</f>
        <v>0</v>
      </c>
    </row>
    <row r="8" spans="5:6" ht="24.75" customHeight="1">
      <c r="E8" s="1" t="s">
        <v>23</v>
      </c>
      <c r="F8">
        <f>'2022年度'!B30</f>
        <v>0</v>
      </c>
    </row>
  </sheetData>
  <sheetProtection password="EE0F" sheet="1"/>
  <printOptions/>
  <pageMargins left="0.6986111111111111" right="0.6986111111111111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QZSLJ</dc:creator>
  <cp:keywords/>
  <dc:description/>
  <cp:lastModifiedBy>rsj</cp:lastModifiedBy>
  <cp:lastPrinted>2021-02-25T17:43:04Z</cp:lastPrinted>
  <dcterms:created xsi:type="dcterms:W3CDTF">1996-12-18T17:32:42Z</dcterms:created>
  <dcterms:modified xsi:type="dcterms:W3CDTF">2022-08-25T01:44:24Z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